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015" windowHeight="7005" activeTab="1"/>
  </bookViews>
  <sheets>
    <sheet name="รับจริง 2555" sheetId="1" r:id="rId1"/>
    <sheet name="จ่ายจริง 2555 " sheetId="2" r:id="rId2"/>
    <sheet name="จ่ายจริง 2555 ก.ค. - กย." sheetId="3" r:id="rId3"/>
  </sheets>
  <definedNames>
    <definedName name="_xlnm.Print_Titles" localSheetId="1">'จ่ายจริง 2555 '!$6:$7</definedName>
    <definedName name="_xlnm.Print_Titles" localSheetId="2">'จ่ายจริง 2555 ก.ค. - กย.'!$6:$7</definedName>
    <definedName name="_xlnm.Print_Titles" localSheetId="0">'รับจริง 2555'!$6:$7</definedName>
  </definedNames>
  <calcPr fullCalcOnLoad="1"/>
</workbook>
</file>

<file path=xl/sharedStrings.xml><?xml version="1.0" encoding="utf-8"?>
<sst xmlns="http://schemas.openxmlformats.org/spreadsheetml/2006/main" count="255" uniqueCount="120">
  <si>
    <t>รายการ</t>
  </si>
  <si>
    <t>ชื่อองค์กรปกครองส่วนท้องถิ่น</t>
  </si>
  <si>
    <t>บัญชีรายละเอียดรับ - จ่ายจริง</t>
  </si>
  <si>
    <t>รวมรายรับทั้งสิ้น</t>
  </si>
  <si>
    <t>รวม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</si>
  <si>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</si>
  <si>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</si>
  <si>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</si>
  <si>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</si>
  <si>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</si>
  <si>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</si>
  <si>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</si>
  <si>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</si>
  <si>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</si>
  <si>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</si>
  <si>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</si>
  <si>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</si>
  <si>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Q1</t>
  </si>
  <si>
    <t>Q2</t>
  </si>
  <si>
    <t>Q3</t>
  </si>
  <si>
    <t>Q4</t>
  </si>
  <si>
    <t>1. รายจ่ายงบกลาง</t>
  </si>
  <si>
    <t>2. รายจ่ายประจำ</t>
  </si>
  <si>
    <t>2.7 หมวดค่าสาธารณูปโภค</t>
  </si>
  <si>
    <t>2.8 หมวดเงินอุดหนุน</t>
  </si>
  <si>
    <t>2.9 หมวดรายจ่ายอื่นๆ</t>
  </si>
  <si>
    <t>2.6 ค่าวัสดุ</t>
  </si>
  <si>
    <t>3. รายจ่ายเพื่อการลงทุน</t>
  </si>
  <si>
    <t>4. รายจ่ายพิเศษ</t>
  </si>
  <si>
    <t>4.2 เงินสะสม</t>
  </si>
  <si>
    <t xml:space="preserve"> 4.4 เงินอุดหนุนระบุวัตถุประสงค์</t>
  </si>
  <si>
    <t>6. รวมรายจ่ายของท้องถิ่นทั้งหมด (1+2+3+4+5)</t>
  </si>
  <si>
    <t>4.3 เงินกู้</t>
  </si>
  <si>
    <t>4.1 เงินอุดหนุนเฉพาะกิจ</t>
  </si>
  <si>
    <t>3.1 ค่าครุภัณฑ์</t>
  </si>
  <si>
    <t>3.2 ค่าที่ดินและสิ่งปลูกสร้าง</t>
  </si>
  <si>
    <t>2.1 เงินเดือน</t>
  </si>
  <si>
    <t>2.3 ค่าจ้างชั่วคราว</t>
  </si>
  <si>
    <t>2.4 ค่าตอบแทน</t>
  </si>
  <si>
    <t>2.5 ค่าใช้สอย</t>
  </si>
  <si>
    <t>2.2 ค่าจ้างประจำ</t>
  </si>
  <si>
    <t>1.3 เงินช่วยเหลือค่าทำศพ</t>
  </si>
  <si>
    <t>1.1 ค่าชำระหนี้เงินต้นและดอกเบี้ย</t>
  </si>
  <si>
    <t>1.2 รายจ่ายตามข้อผูกพัน</t>
  </si>
  <si>
    <t xml:space="preserve">  4.3.1  เงินกู้ ธกสฺ</t>
  </si>
  <si>
    <t>2. รายได้จากรัฐจัดเก็บให้</t>
  </si>
  <si>
    <t>3.3 อื่นๆ</t>
  </si>
  <si>
    <t>5. รายจ่ายจากเงินกันไว้เบิกเหลื่อมปี</t>
  </si>
  <si>
    <t>1. รายได้ที่ อปท. จัดเก็บเอง</t>
  </si>
  <si>
    <t xml:space="preserve">   1.1 รายได้ที่ได้จากภาษีอากร  </t>
  </si>
  <si>
    <t>1.1.1 ภาษีโรงเรือนและที่ดิน</t>
  </si>
  <si>
    <t>1.1.2 ภาษีบำรุงท้องที่</t>
  </si>
  <si>
    <t>1.1.3 ภาษีป้าย</t>
  </si>
  <si>
    <t>1.1.5 อากรรังนกอีแอ่น</t>
  </si>
  <si>
    <t>1.1.6 ภาษีบำรุงอบจ.จากยาสูบ</t>
  </si>
  <si>
    <t>1.1.7 ภาษีบำรุงอบจ.จากน้ำมัน</t>
  </si>
  <si>
    <t>1.1.8 ภาษีบำรุง อบจ. จากผู้เข้าพักในโรงแรม</t>
  </si>
  <si>
    <t xml:space="preserve">  1.2 รายได้ที่ไม่ใช่ภาษีอากร</t>
  </si>
  <si>
    <t xml:space="preserve">    1.2.1 ค่าธรรมเนียม  ค่าปรับ  และใบอนุญาต</t>
  </si>
  <si>
    <t xml:space="preserve">       1.2.1.1 ค่าธรรมเนียมเกี่ยวกับการควบคุมอาคาร</t>
  </si>
  <si>
    <t xml:space="preserve">   1.2.2. รายได้จากทรัพย์สิน</t>
  </si>
  <si>
    <t xml:space="preserve">       1.2.2.1 ดอกเบี้ยเงินฝากธนาคาร</t>
  </si>
  <si>
    <t xml:space="preserve">   1.2.3.  รายได้จากสาธารณูปโภคและการพาณิชย์</t>
  </si>
  <si>
    <t xml:space="preserve">       1.2.3.2 อื่นๆ</t>
  </si>
  <si>
    <t xml:space="preserve">       1.2.3.1 เงินช่วยเหลือท้องถิ่นจากกิจการเฉพาะการ</t>
  </si>
  <si>
    <t xml:space="preserve">   1.2.4. รายได้เบ็ดเตล็ด</t>
  </si>
  <si>
    <t xml:space="preserve">       1.2.4.1 ค่าขายแบบแปลน</t>
  </si>
  <si>
    <t xml:space="preserve">       1.2.4.2 อื่นๆ</t>
  </si>
  <si>
    <t xml:space="preserve">       1.2.2.3 อื่นๆ</t>
  </si>
  <si>
    <t xml:space="preserve">       1.2.2.2 ค่าเช่าที่ดิน</t>
  </si>
  <si>
    <t xml:space="preserve">       1.2.2.3 ค่าเช่าหรือค่าบริการสถานที่</t>
  </si>
  <si>
    <t xml:space="preserve">       1.2.1.3 ค่าปรับผู้กระทำผิดกฎหมายจราจรทางบก</t>
  </si>
  <si>
    <t xml:space="preserve">       1.2.1.4 อื่นๆ</t>
  </si>
  <si>
    <t xml:space="preserve">   1.2.5. รายได้จากทุน</t>
  </si>
  <si>
    <t xml:space="preserve">       1.2.5.1 ค่าขายทอดตลาดทรัพย์สิน</t>
  </si>
  <si>
    <t xml:space="preserve">       1.2.5.2 อื่นๆ</t>
  </si>
  <si>
    <t>2.4 ภาษีสุราและเบียร์</t>
  </si>
  <si>
    <t>1.1.4 อากรฆ่าสัตว์</t>
  </si>
  <si>
    <t xml:space="preserve">       1.2.1.2 ค่าธรรมเนียมเก็บขยะและขนมูลฝอย</t>
  </si>
  <si>
    <t xml:space="preserve">  4.3.2  เงินกู้  กสท.</t>
  </si>
  <si>
    <t xml:space="preserve"> 5.1 เงินเดือน</t>
  </si>
  <si>
    <t xml:space="preserve"> 5.2 ค่าตอบแทนใช้สอยและวัสดุ</t>
  </si>
  <si>
    <t>***ข้อมูลเก่า(รายได้-รายจ่าย ปีงบประมาณ  2551-2552)ที่ อปท.ยังไม่ได้จัดส่งให้ใช้แบบฟอร์มเดียวกับปี 2553</t>
  </si>
  <si>
    <t xml:space="preserve"> 4.5 อื่นๆ</t>
  </si>
  <si>
    <t>1.5 อื่นๆ</t>
  </si>
  <si>
    <t>1.4 เงินสำรองจ่าย</t>
  </si>
  <si>
    <t xml:space="preserve"> 5.3 ค่าครุภัณฑ์ที่ดินและสิ่งปลูกสร้าง</t>
  </si>
  <si>
    <t xml:space="preserve"> 5.4 อื่นๆ</t>
  </si>
  <si>
    <t>2.9 ภาษีจัดสรรอื่น ๆ</t>
  </si>
  <si>
    <t>3. รายได้จากภาษีที่รัฐบาลแบ่งให้</t>
  </si>
  <si>
    <t>3.1 ภาษีมูลค่าเพิ่มที่จัดสรรให้ตาม พ.ร.บ. กำหนดแผน</t>
  </si>
  <si>
    <t>4. เงินช่วยเหลือจากรัฐ</t>
  </si>
  <si>
    <t xml:space="preserve">    4.1 หมวดเงินอุดหนุน</t>
  </si>
  <si>
    <t xml:space="preserve">     4.1.1 หมวดเงินอุดหนุนทั่วไป</t>
  </si>
  <si>
    <t xml:space="preserve">     4.1.2 เงินอุดหนุนเฉพาะกิจ</t>
  </si>
  <si>
    <t>5. เงินจ่ายขาดเงินสะสม</t>
  </si>
  <si>
    <t>6. เงินกู้</t>
  </si>
  <si>
    <t xml:space="preserve">    6.1 เงินกู้ ธกส.</t>
  </si>
  <si>
    <t xml:space="preserve">    6.2 เงินกู้  กสท.</t>
  </si>
  <si>
    <t xml:space="preserve">    6.3 เงินกู้อื่นๆ</t>
  </si>
  <si>
    <t>7. สำรองรายรับ</t>
  </si>
  <si>
    <t>รวมรายรับทั้งสิ้นรวมรายรับอื่นๆ(1+2+3+4+5+6+7)</t>
  </si>
  <si>
    <r>
      <rPr>
        <b/>
        <sz val="22"/>
        <color indexed="8"/>
        <rFont val="Angsana New"/>
        <family val="1"/>
      </rPr>
      <t xml:space="preserve">ตัวอย่าง 1 </t>
    </r>
    <r>
      <rPr>
        <sz val="22"/>
        <color indexed="8"/>
        <rFont val="Angsana New"/>
        <family val="1"/>
      </rPr>
      <t xml:space="preserve"> ตารางรายรับจริง ปีงบประมาณ 2555</t>
    </r>
  </si>
  <si>
    <r>
      <t xml:space="preserve">ประจำปีงบประมาณ </t>
    </r>
    <r>
      <rPr>
        <b/>
        <sz val="22"/>
        <color indexed="8"/>
        <rFont val="Angsana New"/>
        <family val="1"/>
      </rPr>
      <t>2555</t>
    </r>
  </si>
  <si>
    <t>ปีงบประมาณ 2555</t>
  </si>
  <si>
    <t>2.1 ภาษีมูลค่าเพิ่ม</t>
  </si>
  <si>
    <t>2.1.1 ภาษีมูลค่าเพิ่มตามกฎหมายท้องถิ่น (1 ใน 9)</t>
  </si>
  <si>
    <t>2.1.2 ภาษีมูลค่าเพิ่มที่จัดเก็บตามพรบ. อบจ. ร้อยละ 5</t>
  </si>
  <si>
    <t>2.2 ภาษีธุรกิจเฉพาะ</t>
  </si>
  <si>
    <t>2.3 ภาษีสรรพสามิต</t>
  </si>
  <si>
    <t>2.6 ค่าธรรมเนียมจดทะเบียนอสังหาริมทรัพย์</t>
  </si>
  <si>
    <t>2.5 ภาษีค่าธรรมเนียมรถยนต์และล้อเลื่อน</t>
  </si>
  <si>
    <t>2.8 ค่าภาคหลวงปิโตรเลี่ยม</t>
  </si>
  <si>
    <t>2.7 ค่าภาคหลวงแร่</t>
  </si>
  <si>
    <t>***ข้อมูลปีงบประมาณ  2553-2554 ที่ อปท.ยังไม่ได้จัดส่ง ขอความกรุณาใช้แบบฟอร์มเดียวกับปีงบประมาณ 2555</t>
  </si>
  <si>
    <t>ตัวอย่าง 2  ตารางรายจ่ายจริง(ตามหมวด) ปีงบประมาณ 2555</t>
  </si>
  <si>
    <r>
      <t xml:space="preserve">ประจำปีงบประมาณ </t>
    </r>
    <r>
      <rPr>
        <b/>
        <sz val="16"/>
        <color indexed="8"/>
        <rFont val="Angsana New"/>
        <family val="1"/>
      </rPr>
      <t>2555</t>
    </r>
  </si>
  <si>
    <t>2.7 ค่าสาธารณูปโภค</t>
  </si>
  <si>
    <t>2.8 เงินอุดหนุน</t>
  </si>
  <si>
    <t>2.9 รายจ่ายอื่นๆ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</si>
</sst>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</numFmts>
  <fonts count="40">
    <font>
      <sz val="11"/>
      <color indexed="8"/>
      <name val="Tahoma"/>
      <family val="2"/>
    </font>
    <font>
      <b/>
      <sz val="14"/>
      <name val="Angsana New"/>
      <family val="1"/>
    </font>
    <font>
      <sz val="14"/>
      <name val="Angsana New"/>
      <family val="1"/>
    </font>
    <font>
      <sz val="10"/>
      <name val="Arial"/>
      <family val="2"/>
    </font>
    <font>
      <b/>
      <sz val="22"/>
      <color indexed="8"/>
      <name val="Angsana New"/>
      <family val="1"/>
    </font>
    <font>
      <b/>
      <i/>
      <sz val="14"/>
      <name val="Angsana New"/>
      <family val="1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3"/>
      <color indexed="8"/>
      <name val="Angsana New"/>
      <family val="1"/>
    </font>
    <font>
      <b/>
      <sz val="13"/>
      <color indexed="8"/>
      <name val="Angsana New"/>
      <family val="1"/>
    </font>
    <font>
      <b/>
      <i/>
      <sz val="14"/>
      <color indexed="8"/>
      <name val="Angsana New"/>
      <family val="1"/>
    </font>
    <font>
      <b/>
      <i/>
      <sz val="16"/>
      <color indexed="8"/>
      <name val="Angsana New"/>
      <family val="1"/>
    </font>
    <font>
      <sz val="22"/>
      <color indexed="8"/>
      <name val="Angsana New"/>
      <family val="1"/>
    </font>
    <font>
      <b/>
      <sz val="18"/>
      <color indexed="8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b/>
      <sz val="12"/>
      <name val="Angsana New"/>
      <family val="1"/>
    </font>
    <font>
      <b/>
      <sz val="12"/>
      <color indexed="63"/>
      <name val="Angsana New"/>
      <family val="1"/>
    </font>
    <font>
      <sz val="12"/>
      <name val="Angsana New"/>
      <family val="1"/>
    </font>
    <font>
      <sz val="12"/>
      <color indexed="63"/>
      <name val="Angsana New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 style="double"/>
    </border>
    <border>
      <left style="thin"/>
      <right style="thin"/>
      <top style="dotted"/>
      <bottom style="thin"/>
    </border>
    <border>
      <left style="thin"/>
      <right style="thin"/>
      <top/>
      <bottom style="double"/>
    </border>
    <border>
      <left style="thin"/>
      <right style="thin"/>
      <top style="dotted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6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8" fillId="24" borderId="10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9" fillId="24" borderId="0" xfId="0" applyFont="1" applyFill="1" applyAlignment="1">
      <alignment/>
    </xf>
    <xf numFmtId="4" fontId="1" fillId="24" borderId="11" xfId="0" applyNumberFormat="1" applyFont="1" applyFill="1" applyBorder="1" applyAlignment="1">
      <alignment/>
    </xf>
    <xf numFmtId="4" fontId="2" fillId="24" borderId="12" xfId="0" applyNumberFormat="1" applyFont="1" applyFill="1" applyBorder="1" applyAlignment="1">
      <alignment horizontal="left" indent="1"/>
    </xf>
    <xf numFmtId="4" fontId="2" fillId="24" borderId="12" xfId="0" applyNumberFormat="1" applyFont="1" applyFill="1" applyBorder="1" applyAlignment="1">
      <alignment horizontal="left"/>
    </xf>
    <xf numFmtId="4" fontId="2" fillId="24" borderId="12" xfId="0" applyNumberFormat="1" applyFont="1" applyFill="1" applyBorder="1" applyAlignment="1">
      <alignment horizontal="left" indent="2"/>
    </xf>
    <xf numFmtId="4" fontId="1" fillId="24" borderId="12" xfId="0" applyNumberFormat="1" applyFont="1" applyFill="1" applyBorder="1" applyAlignment="1">
      <alignment/>
    </xf>
    <xf numFmtId="4" fontId="1" fillId="24" borderId="12" xfId="0" applyNumberFormat="1" applyFont="1" applyFill="1" applyBorder="1" applyAlignment="1">
      <alignment horizontal="left"/>
    </xf>
    <xf numFmtId="4" fontId="1" fillId="24" borderId="13" xfId="0" applyNumberFormat="1" applyFont="1" applyFill="1" applyBorder="1" applyAlignment="1">
      <alignment horizontal="left"/>
    </xf>
    <xf numFmtId="0" fontId="12" fillId="24" borderId="0" xfId="0" applyFont="1" applyFill="1" applyAlignment="1">
      <alignment/>
    </xf>
    <xf numFmtId="4" fontId="5" fillId="24" borderId="0" xfId="0" applyNumberFormat="1" applyFont="1" applyFill="1" applyBorder="1" applyAlignment="1">
      <alignment horizontal="center"/>
    </xf>
    <xf numFmtId="43" fontId="11" fillId="24" borderId="0" xfId="0" applyNumberFormat="1" applyFont="1" applyFill="1" applyBorder="1" applyAlignment="1">
      <alignment/>
    </xf>
    <xf numFmtId="0" fontId="11" fillId="24" borderId="0" xfId="0" applyFont="1" applyFill="1" applyBorder="1" applyAlignment="1">
      <alignment/>
    </xf>
    <xf numFmtId="43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3" fontId="8" fillId="24" borderId="12" xfId="58" applyFont="1" applyFill="1" applyBorder="1" applyAlignment="1">
      <alignment/>
    </xf>
    <xf numFmtId="43" fontId="7" fillId="24" borderId="12" xfId="58" applyFont="1" applyFill="1" applyBorder="1" applyAlignment="1">
      <alignment/>
    </xf>
    <xf numFmtId="43" fontId="7" fillId="24" borderId="11" xfId="58" applyFont="1" applyFill="1" applyBorder="1" applyAlignment="1">
      <alignment/>
    </xf>
    <xf numFmtId="43" fontId="7" fillId="20" borderId="11" xfId="58" applyFont="1" applyFill="1" applyBorder="1" applyAlignment="1">
      <alignment/>
    </xf>
    <xf numFmtId="43" fontId="7" fillId="20" borderId="12" xfId="58" applyFont="1" applyFill="1" applyBorder="1" applyAlignment="1">
      <alignment/>
    </xf>
    <xf numFmtId="43" fontId="2" fillId="0" borderId="12" xfId="58" applyFont="1" applyBorder="1" applyAlignment="1">
      <alignment/>
    </xf>
    <xf numFmtId="43" fontId="1" fillId="0" borderId="12" xfId="58" applyFont="1" applyBorder="1" applyAlignment="1">
      <alignment/>
    </xf>
    <xf numFmtId="43" fontId="8" fillId="24" borderId="11" xfId="58" applyFont="1" applyFill="1" applyBorder="1" applyAlignment="1">
      <alignment/>
    </xf>
    <xf numFmtId="43" fontId="8" fillId="24" borderId="11" xfId="58" applyFont="1" applyFill="1" applyBorder="1" applyAlignment="1">
      <alignment/>
    </xf>
    <xf numFmtId="43" fontId="8" fillId="24" borderId="12" xfId="58" applyFont="1" applyFill="1" applyBorder="1" applyAlignment="1">
      <alignment/>
    </xf>
    <xf numFmtId="43" fontId="8" fillId="24" borderId="14" xfId="58" applyFont="1" applyFill="1" applyBorder="1" applyAlignment="1">
      <alignment/>
    </xf>
    <xf numFmtId="43" fontId="8" fillId="24" borderId="13" xfId="58" applyFont="1" applyFill="1" applyBorder="1" applyAlignment="1">
      <alignment/>
    </xf>
    <xf numFmtId="43" fontId="8" fillId="24" borderId="15" xfId="58" applyFont="1" applyFill="1" applyBorder="1" applyAlignment="1">
      <alignment/>
    </xf>
    <xf numFmtId="43" fontId="7" fillId="20" borderId="14" xfId="58" applyFont="1" applyFill="1" applyBorder="1" applyAlignment="1">
      <alignment/>
    </xf>
    <xf numFmtId="43" fontId="7" fillId="20" borderId="13" xfId="58" applyFont="1" applyFill="1" applyBorder="1" applyAlignment="1">
      <alignment/>
    </xf>
    <xf numFmtId="43" fontId="7" fillId="20" borderId="15" xfId="58" applyFont="1" applyFill="1" applyBorder="1" applyAlignment="1">
      <alignment/>
    </xf>
    <xf numFmtId="43" fontId="7" fillId="20" borderId="12" xfId="58" applyFont="1" applyFill="1" applyBorder="1" applyAlignment="1">
      <alignment/>
    </xf>
    <xf numFmtId="43" fontId="7" fillId="20" borderId="13" xfId="58" applyFont="1" applyFill="1" applyBorder="1" applyAlignment="1">
      <alignment/>
    </xf>
    <xf numFmtId="0" fontId="6" fillId="0" borderId="0" xfId="0" applyFont="1" applyBorder="1" applyAlignment="1">
      <alignment horizontal="center" readingOrder="1"/>
    </xf>
    <xf numFmtId="0" fontId="6" fillId="24" borderId="0" xfId="0" applyFont="1" applyFill="1" applyBorder="1" applyAlignment="1">
      <alignment/>
    </xf>
    <xf numFmtId="0" fontId="14" fillId="0" borderId="0" xfId="0" applyFont="1" applyAlignment="1">
      <alignment/>
    </xf>
    <xf numFmtId="4" fontId="1" fillId="24" borderId="15" xfId="0" applyNumberFormat="1" applyFont="1" applyFill="1" applyBorder="1" applyAlignment="1">
      <alignment horizontal="center"/>
    </xf>
    <xf numFmtId="43" fontId="8" fillId="24" borderId="15" xfId="58" applyFont="1" applyFill="1" applyBorder="1" applyAlignment="1">
      <alignment/>
    </xf>
    <xf numFmtId="0" fontId="10" fillId="24" borderId="0" xfId="0" applyFont="1" applyFill="1" applyAlignment="1">
      <alignment/>
    </xf>
    <xf numFmtId="43" fontId="8" fillId="20" borderId="12" xfId="58" applyFont="1" applyFill="1" applyBorder="1" applyAlignment="1">
      <alignment/>
    </xf>
    <xf numFmtId="4" fontId="1" fillId="24" borderId="14" xfId="0" applyNumberFormat="1" applyFont="1" applyFill="1" applyBorder="1" applyAlignment="1">
      <alignment horizontal="center"/>
    </xf>
    <xf numFmtId="43" fontId="8" fillId="24" borderId="14" xfId="58" applyFont="1" applyFill="1" applyBorder="1" applyAlignment="1">
      <alignment/>
    </xf>
    <xf numFmtId="0" fontId="33" fillId="24" borderId="0" xfId="0" applyFont="1" applyFill="1" applyAlignment="1">
      <alignment/>
    </xf>
    <xf numFmtId="0" fontId="34" fillId="24" borderId="0" xfId="0" applyFont="1" applyFill="1" applyAlignment="1">
      <alignment/>
    </xf>
    <xf numFmtId="0" fontId="35" fillId="24" borderId="10" xfId="0" applyFont="1" applyFill="1" applyBorder="1" applyAlignment="1">
      <alignment horizontal="center" vertical="center"/>
    </xf>
    <xf numFmtId="0" fontId="35" fillId="20" borderId="10" xfId="0" applyFont="1" applyFill="1" applyBorder="1" applyAlignment="1">
      <alignment horizontal="center" vertical="center"/>
    </xf>
    <xf numFmtId="0" fontId="35" fillId="20" borderId="10" xfId="0" applyFont="1" applyFill="1" applyBorder="1" applyAlignment="1">
      <alignment horizontal="center"/>
    </xf>
    <xf numFmtId="4" fontId="36" fillId="24" borderId="11" xfId="0" applyNumberFormat="1" applyFont="1" applyFill="1" applyBorder="1" applyAlignment="1">
      <alignment/>
    </xf>
    <xf numFmtId="43" fontId="37" fillId="24" borderId="11" xfId="58" applyFont="1" applyFill="1" applyBorder="1" applyAlignment="1">
      <alignment/>
    </xf>
    <xf numFmtId="43" fontId="38" fillId="20" borderId="12" xfId="58" applyFont="1" applyFill="1" applyBorder="1" applyAlignment="1">
      <alignment/>
    </xf>
    <xf numFmtId="0" fontId="34" fillId="24" borderId="0" xfId="0" applyFont="1" applyFill="1" applyAlignment="1">
      <alignment/>
    </xf>
    <xf numFmtId="4" fontId="38" fillId="24" borderId="12" xfId="0" applyNumberFormat="1" applyFont="1" applyFill="1" applyBorder="1" applyAlignment="1">
      <alignment horizontal="left" indent="1"/>
    </xf>
    <xf numFmtId="43" fontId="39" fillId="0" borderId="12" xfId="58" applyFont="1" applyBorder="1" applyAlignment="1">
      <alignment/>
    </xf>
    <xf numFmtId="4" fontId="36" fillId="24" borderId="12" xfId="0" applyNumberFormat="1" applyFont="1" applyFill="1" applyBorder="1" applyAlignment="1">
      <alignment/>
    </xf>
    <xf numFmtId="194" fontId="39" fillId="0" borderId="12" xfId="58" applyNumberFormat="1" applyFont="1" applyBorder="1" applyAlignment="1">
      <alignment/>
    </xf>
    <xf numFmtId="4" fontId="36" fillId="24" borderId="12" xfId="0" applyNumberFormat="1" applyFont="1" applyFill="1" applyBorder="1" applyAlignment="1">
      <alignment horizontal="left"/>
    </xf>
    <xf numFmtId="43" fontId="36" fillId="0" borderId="12" xfId="58" applyFont="1" applyBorder="1" applyAlignment="1">
      <alignment/>
    </xf>
    <xf numFmtId="4" fontId="38" fillId="24" borderId="12" xfId="0" applyNumberFormat="1" applyFont="1" applyFill="1" applyBorder="1" applyAlignment="1">
      <alignment horizontal="left" indent="2"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43" fontId="36" fillId="20" borderId="12" xfId="58" applyFont="1" applyFill="1" applyBorder="1" applyAlignment="1">
      <alignment/>
    </xf>
    <xf numFmtId="0" fontId="35" fillId="24" borderId="0" xfId="0" applyFont="1" applyFill="1" applyAlignment="1">
      <alignment/>
    </xf>
    <xf numFmtId="194" fontId="38" fillId="20" borderId="12" xfId="58" applyNumberFormat="1" applyFont="1" applyFill="1" applyBorder="1" applyAlignment="1">
      <alignment/>
    </xf>
    <xf numFmtId="194" fontId="36" fillId="20" borderId="12" xfId="58" applyNumberFormat="1" applyFont="1" applyFill="1" applyBorder="1" applyAlignment="1">
      <alignment/>
    </xf>
    <xf numFmtId="43" fontId="8" fillId="20" borderId="12" xfId="58" applyFont="1" applyFill="1" applyBorder="1" applyAlignment="1">
      <alignment/>
    </xf>
    <xf numFmtId="43" fontId="8" fillId="20" borderId="11" xfId="58" applyFont="1" applyFill="1" applyBorder="1" applyAlignment="1">
      <alignment/>
    </xf>
    <xf numFmtId="43" fontId="8" fillId="20" borderId="15" xfId="58" applyFont="1" applyFill="1" applyBorder="1" applyAlignment="1">
      <alignment/>
    </xf>
    <xf numFmtId="43" fontId="8" fillId="20" borderId="15" xfId="58" applyFont="1" applyFill="1" applyBorder="1" applyAlignment="1">
      <alignment/>
    </xf>
    <xf numFmtId="43" fontId="8" fillId="20" borderId="14" xfId="58" applyFont="1" applyFill="1" applyBorder="1" applyAlignment="1">
      <alignment/>
    </xf>
    <xf numFmtId="43" fontId="8" fillId="20" borderId="14" xfId="58" applyFont="1" applyFill="1" applyBorder="1" applyAlignment="1">
      <alignment/>
    </xf>
    <xf numFmtId="43" fontId="36" fillId="24" borderId="12" xfId="58" applyFont="1" applyFill="1" applyBorder="1" applyAlignment="1">
      <alignment/>
    </xf>
    <xf numFmtId="4" fontId="36" fillId="24" borderId="16" xfId="0" applyNumberFormat="1" applyFont="1" applyFill="1" applyBorder="1" applyAlignment="1">
      <alignment horizontal="left"/>
    </xf>
    <xf numFmtId="43" fontId="35" fillId="24" borderId="16" xfId="58" applyFont="1" applyFill="1" applyBorder="1" applyAlignment="1">
      <alignment/>
    </xf>
    <xf numFmtId="43" fontId="35" fillId="20" borderId="16" xfId="58" applyFont="1" applyFill="1" applyBorder="1" applyAlignment="1">
      <alignment/>
    </xf>
    <xf numFmtId="194" fontId="37" fillId="24" borderId="11" xfId="58" applyNumberFormat="1" applyFont="1" applyFill="1" applyBorder="1" applyAlignment="1">
      <alignment/>
    </xf>
    <xf numFmtId="194" fontId="35" fillId="24" borderId="10" xfId="0" applyNumberFormat="1" applyFont="1" applyFill="1" applyBorder="1" applyAlignment="1">
      <alignment horizontal="center"/>
    </xf>
    <xf numFmtId="194" fontId="35" fillId="24" borderId="11" xfId="58" applyNumberFormat="1" applyFont="1" applyFill="1" applyBorder="1" applyAlignment="1">
      <alignment/>
    </xf>
    <xf numFmtId="194" fontId="35" fillId="24" borderId="12" xfId="58" applyNumberFormat="1" applyFont="1" applyFill="1" applyBorder="1" applyAlignment="1">
      <alignment/>
    </xf>
    <xf numFmtId="194" fontId="35" fillId="24" borderId="17" xfId="58" applyNumberFormat="1" applyFont="1" applyFill="1" applyBorder="1" applyAlignment="1">
      <alignment/>
    </xf>
    <xf numFmtId="194" fontId="35" fillId="24" borderId="14" xfId="58" applyNumberFormat="1" applyFont="1" applyFill="1" applyBorder="1" applyAlignment="1">
      <alignment/>
    </xf>
    <xf numFmtId="194" fontId="34" fillId="24" borderId="0" xfId="0" applyNumberFormat="1" applyFont="1" applyFill="1" applyAlignment="1">
      <alignment/>
    </xf>
    <xf numFmtId="0" fontId="6" fillId="0" borderId="18" xfId="0" applyFont="1" applyBorder="1" applyAlignment="1">
      <alignment horizontal="center" readingOrder="1"/>
    </xf>
    <xf numFmtId="194" fontId="6" fillId="0" borderId="18" xfId="0" applyNumberFormat="1" applyFont="1" applyBorder="1" applyAlignment="1">
      <alignment horizontal="center" readingOrder="1"/>
    </xf>
    <xf numFmtId="0" fontId="6" fillId="24" borderId="18" xfId="0" applyFont="1" applyFill="1" applyBorder="1" applyAlignment="1">
      <alignment/>
    </xf>
    <xf numFmtId="43" fontId="38" fillId="0" borderId="12" xfId="58" applyFont="1" applyBorder="1" applyAlignment="1">
      <alignment/>
    </xf>
    <xf numFmtId="43" fontId="37" fillId="0" borderId="12" xfId="58" applyFont="1" applyBorder="1" applyAlignment="1">
      <alignment/>
    </xf>
    <xf numFmtId="0" fontId="6" fillId="0" borderId="0" xfId="0" applyFont="1" applyBorder="1" applyAlignment="1">
      <alignment horizontal="center" readingOrder="1"/>
    </xf>
    <xf numFmtId="0" fontId="6" fillId="0" borderId="0" xfId="0" applyFont="1" applyBorder="1" applyAlignment="1">
      <alignment horizontal="center" readingOrder="1"/>
    </xf>
    <xf numFmtId="4" fontId="1" fillId="24" borderId="19" xfId="0" applyNumberFormat="1" applyFont="1" applyFill="1" applyBorder="1" applyAlignment="1">
      <alignment horizontal="center" vertical="center"/>
    </xf>
    <xf numFmtId="4" fontId="1" fillId="24" borderId="2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13" fillId="24" borderId="0" xfId="0" applyFont="1" applyFill="1" applyAlignment="1">
      <alignment horizontal="center"/>
    </xf>
    <xf numFmtId="4" fontId="36" fillId="24" borderId="19" xfId="0" applyNumberFormat="1" applyFont="1" applyFill="1" applyBorder="1" applyAlignment="1">
      <alignment horizontal="center" vertical="center"/>
    </xf>
    <xf numFmtId="4" fontId="36" fillId="24" borderId="20" xfId="0" applyNumberFormat="1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/>
    </xf>
    <xf numFmtId="0" fontId="33" fillId="24" borderId="0" xfId="0" applyFont="1" applyFill="1" applyAlignment="1">
      <alignment horizontal="center"/>
    </xf>
    <xf numFmtId="0" fontId="6" fillId="0" borderId="0" xfId="0" applyFont="1" applyAlignment="1">
      <alignment horizontal="center" readingOrder="1"/>
    </xf>
    <xf numFmtId="0" fontId="34" fillId="24" borderId="21" xfId="0" applyFont="1" applyFill="1" applyBorder="1" applyAlignment="1">
      <alignment horizontal="center" vertical="center"/>
    </xf>
    <xf numFmtId="0" fontId="34" fillId="24" borderId="22" xfId="0" applyFont="1" applyFill="1" applyBorder="1" applyAlignment="1">
      <alignment horizontal="center" vertical="center"/>
    </xf>
    <xf numFmtId="0" fontId="34" fillId="24" borderId="23" xfId="0" applyFont="1" applyFill="1" applyBorder="1" applyAlignment="1">
      <alignment horizontal="center" vertical="center"/>
    </xf>
    <xf numFmtId="4" fontId="36" fillId="24" borderId="24" xfId="0" applyNumberFormat="1" applyFont="1" applyFill="1" applyBorder="1" applyAlignment="1">
      <alignment horizontal="center" vertical="center"/>
    </xf>
    <xf numFmtId="4" fontId="36" fillId="24" borderId="25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เครื่องหมายจุลภาค 2" xfId="60"/>
    <cellStyle name="Currency" xfId="61"/>
    <cellStyle name="Currency [0]" xfId="62"/>
    <cellStyle name="ปกติ 2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523875</xdr:colOff>
      <xdr:row>0</xdr:row>
      <xdr:rowOff>38100</xdr:rowOff>
    </xdr:from>
    <xdr:to>
      <xdr:col>21</xdr:col>
      <xdr:colOff>57150</xdr:colOff>
      <xdr:row>1</xdr:row>
      <xdr:rowOff>47625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12753975" y="38100"/>
          <a:ext cx="22479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สิ่งที่ส่งมาด้วย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1:S67"/>
  <sheetViews>
    <sheetView view="pageBreakPreview" zoomScaleSheetLayoutView="100" zoomScalePageLayoutView="0" workbookViewId="0" topLeftCell="A25">
      <selection activeCell="A5" sqref="A5:IV5"/>
    </sheetView>
  </sheetViews>
  <sheetFormatPr defaultColWidth="9.00390625" defaultRowHeight="21.75" customHeight="1"/>
  <cols>
    <col min="1" max="1" width="0.5" style="1" customWidth="1"/>
    <col min="2" max="2" width="35.625" style="1" customWidth="1"/>
    <col min="3" max="3" width="8.25390625" style="1" customWidth="1"/>
    <col min="4" max="4" width="8.50390625" style="1" customWidth="1"/>
    <col min="5" max="5" width="8.125" style="1" customWidth="1"/>
    <col min="6" max="6" width="8.75390625" style="1" customWidth="1"/>
    <col min="7" max="7" width="8.25390625" style="1" customWidth="1"/>
    <col min="8" max="9" width="8.375" style="1" customWidth="1"/>
    <col min="10" max="10" width="8.50390625" style="1" customWidth="1"/>
    <col min="11" max="11" width="9.875" style="1" customWidth="1"/>
    <col min="12" max="12" width="9.625" style="1" customWidth="1"/>
    <col min="13" max="14" width="9.25390625" style="1" customWidth="1"/>
    <col min="15" max="16" width="9.625" style="1" customWidth="1"/>
    <col min="17" max="17" width="10.75390625" style="1" customWidth="1"/>
    <col min="18" max="18" width="9.00390625" style="1" customWidth="1"/>
    <col min="19" max="19" width="11.75390625" style="1" customWidth="1"/>
    <col min="20" max="20" width="2.625" style="1" customWidth="1"/>
    <col min="21" max="21" width="1.4921875" style="1" customWidth="1"/>
    <col min="22" max="22" width="25.125" style="1" customWidth="1"/>
    <col min="23" max="23" width="26.25390625" style="1" customWidth="1"/>
    <col min="24" max="24" width="26.625" style="1" customWidth="1"/>
    <col min="25" max="16384" width="9.00390625" style="1" customWidth="1"/>
  </cols>
  <sheetData>
    <row r="1" spans="2:19" ht="27" customHeight="1">
      <c r="B1" s="97" t="s">
        <v>102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2:19" ht="21.75" customHeight="1">
      <c r="B2" s="92" t="s">
        <v>1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2:19" ht="21.75" customHeight="1">
      <c r="B3" s="93" t="s">
        <v>2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2:19" ht="21.75" customHeight="1">
      <c r="B4" s="92" t="s">
        <v>103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</row>
    <row r="5" spans="2:19" s="40" customFormat="1" ht="21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2:19" s="2" customFormat="1" ht="18" customHeight="1">
      <c r="B6" s="94" t="s">
        <v>0</v>
      </c>
      <c r="C6" s="96" t="s">
        <v>104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</row>
    <row r="7" spans="2:19" s="2" customFormat="1" ht="18" customHeight="1">
      <c r="B7" s="95"/>
      <c r="C7" s="3" t="s">
        <v>5</v>
      </c>
      <c r="D7" s="3" t="s">
        <v>6</v>
      </c>
      <c r="E7" s="3" t="s">
        <v>7</v>
      </c>
      <c r="F7" s="4" t="s">
        <v>17</v>
      </c>
      <c r="G7" s="3" t="s">
        <v>8</v>
      </c>
      <c r="H7" s="3" t="s">
        <v>9</v>
      </c>
      <c r="I7" s="3" t="s">
        <v>10</v>
      </c>
      <c r="J7" s="4" t="s">
        <v>18</v>
      </c>
      <c r="K7" s="3" t="s">
        <v>11</v>
      </c>
      <c r="L7" s="3" t="s">
        <v>12</v>
      </c>
      <c r="M7" s="3" t="s">
        <v>13</v>
      </c>
      <c r="N7" s="4" t="s">
        <v>19</v>
      </c>
      <c r="O7" s="3" t="s">
        <v>14</v>
      </c>
      <c r="P7" s="3" t="s">
        <v>15</v>
      </c>
      <c r="Q7" s="3" t="s">
        <v>16</v>
      </c>
      <c r="R7" s="5" t="s">
        <v>20</v>
      </c>
      <c r="S7" s="6" t="s">
        <v>4</v>
      </c>
    </row>
    <row r="8" spans="2:19" s="7" customFormat="1" ht="19.5" customHeight="1">
      <c r="B8" s="8" t="s">
        <v>48</v>
      </c>
      <c r="C8" s="28"/>
      <c r="D8" s="28"/>
      <c r="E8" s="28"/>
      <c r="F8" s="71"/>
      <c r="G8" s="28"/>
      <c r="H8" s="28"/>
      <c r="I8" s="28"/>
      <c r="J8" s="71"/>
      <c r="K8" s="28"/>
      <c r="L8" s="28"/>
      <c r="M8" s="28"/>
      <c r="N8" s="24"/>
      <c r="O8" s="28">
        <f>O18+O9</f>
        <v>10071.91</v>
      </c>
      <c r="P8" s="28">
        <f>P9+P18</f>
        <v>41581.729999999996</v>
      </c>
      <c r="Q8" s="28">
        <f>Q9+Q18</f>
        <v>74853.83</v>
      </c>
      <c r="R8" s="24"/>
      <c r="S8" s="29"/>
    </row>
    <row r="9" spans="2:19" s="7" customFormat="1" ht="19.5" customHeight="1">
      <c r="B9" s="12" t="s">
        <v>49</v>
      </c>
      <c r="C9" s="21"/>
      <c r="D9" s="21"/>
      <c r="E9" s="21"/>
      <c r="F9" s="45"/>
      <c r="G9" s="21"/>
      <c r="H9" s="21"/>
      <c r="I9" s="21"/>
      <c r="J9" s="70"/>
      <c r="K9" s="21"/>
      <c r="L9" s="21"/>
      <c r="M9" s="21"/>
      <c r="N9" s="25"/>
      <c r="O9" s="21">
        <f>O10+O11</f>
        <v>3423.31</v>
      </c>
      <c r="P9" s="21">
        <f>P11</f>
        <v>436.99</v>
      </c>
      <c r="Q9" s="21">
        <f>Q11</f>
        <v>178</v>
      </c>
      <c r="R9" s="25"/>
      <c r="S9" s="30"/>
    </row>
    <row r="10" spans="2:19" s="7" customFormat="1" ht="19.5" customHeight="1">
      <c r="B10" s="9" t="s">
        <v>50</v>
      </c>
      <c r="C10" s="26"/>
      <c r="D10" s="26"/>
      <c r="E10" s="26"/>
      <c r="F10" s="25"/>
      <c r="G10" s="26"/>
      <c r="H10" s="26"/>
      <c r="I10" s="26"/>
      <c r="J10" s="37"/>
      <c r="K10" s="26"/>
      <c r="L10" s="26"/>
      <c r="M10" s="26"/>
      <c r="N10" s="25"/>
      <c r="O10" s="26">
        <v>238</v>
      </c>
      <c r="P10" s="26"/>
      <c r="Q10" s="26"/>
      <c r="R10" s="25"/>
      <c r="S10" s="30"/>
    </row>
    <row r="11" spans="2:19" s="7" customFormat="1" ht="19.5" customHeight="1">
      <c r="B11" s="9" t="s">
        <v>51</v>
      </c>
      <c r="C11" s="26"/>
      <c r="D11" s="26"/>
      <c r="E11" s="26"/>
      <c r="F11" s="25"/>
      <c r="G11" s="26"/>
      <c r="H11" s="26"/>
      <c r="I11" s="26"/>
      <c r="J11" s="37"/>
      <c r="K11" s="26"/>
      <c r="L11" s="26"/>
      <c r="M11" s="26"/>
      <c r="N11" s="25"/>
      <c r="O11" s="26">
        <v>3185.31</v>
      </c>
      <c r="P11" s="26">
        <v>436.99</v>
      </c>
      <c r="Q11" s="26">
        <v>178</v>
      </c>
      <c r="R11" s="25"/>
      <c r="S11" s="30"/>
    </row>
    <row r="12" spans="2:19" s="7" customFormat="1" ht="19.5" customHeight="1">
      <c r="B12" s="9" t="s">
        <v>52</v>
      </c>
      <c r="C12" s="26"/>
      <c r="D12" s="26"/>
      <c r="E12" s="26"/>
      <c r="F12" s="25"/>
      <c r="G12" s="26"/>
      <c r="H12" s="26"/>
      <c r="I12" s="26"/>
      <c r="J12" s="37"/>
      <c r="K12" s="26"/>
      <c r="L12" s="26"/>
      <c r="M12" s="26"/>
      <c r="N12" s="25"/>
      <c r="O12" s="26"/>
      <c r="P12" s="26"/>
      <c r="Q12" s="26"/>
      <c r="R12" s="25"/>
      <c r="S12" s="30"/>
    </row>
    <row r="13" spans="2:19" s="7" customFormat="1" ht="19.5" customHeight="1">
      <c r="B13" s="9" t="s">
        <v>77</v>
      </c>
      <c r="C13" s="26"/>
      <c r="D13" s="26"/>
      <c r="E13" s="26"/>
      <c r="F13" s="25"/>
      <c r="G13" s="26"/>
      <c r="H13" s="26"/>
      <c r="I13" s="26"/>
      <c r="J13" s="37"/>
      <c r="K13" s="26"/>
      <c r="L13" s="26"/>
      <c r="M13" s="26"/>
      <c r="N13" s="25"/>
      <c r="O13" s="26"/>
      <c r="P13" s="26"/>
      <c r="Q13" s="26"/>
      <c r="R13" s="25"/>
      <c r="S13" s="30"/>
    </row>
    <row r="14" spans="2:19" s="7" customFormat="1" ht="19.5" customHeight="1">
      <c r="B14" s="9" t="s">
        <v>53</v>
      </c>
      <c r="C14" s="26"/>
      <c r="D14" s="26"/>
      <c r="E14" s="26"/>
      <c r="F14" s="25"/>
      <c r="G14" s="26"/>
      <c r="H14" s="26"/>
      <c r="I14" s="26"/>
      <c r="J14" s="37"/>
      <c r="K14" s="26"/>
      <c r="L14" s="26"/>
      <c r="M14" s="26"/>
      <c r="N14" s="25"/>
      <c r="O14" s="26"/>
      <c r="P14" s="26"/>
      <c r="Q14" s="26"/>
      <c r="R14" s="25"/>
      <c r="S14" s="30"/>
    </row>
    <row r="15" spans="2:19" s="7" customFormat="1" ht="19.5" customHeight="1">
      <c r="B15" s="9" t="s">
        <v>54</v>
      </c>
      <c r="C15" s="26"/>
      <c r="D15" s="26"/>
      <c r="E15" s="26"/>
      <c r="F15" s="25"/>
      <c r="G15" s="26"/>
      <c r="H15" s="26"/>
      <c r="I15" s="26"/>
      <c r="J15" s="37"/>
      <c r="K15" s="26"/>
      <c r="L15" s="26"/>
      <c r="M15" s="26"/>
      <c r="N15" s="25"/>
      <c r="O15" s="26"/>
      <c r="P15" s="26"/>
      <c r="Q15" s="26"/>
      <c r="R15" s="25"/>
      <c r="S15" s="30"/>
    </row>
    <row r="16" spans="2:19" s="7" customFormat="1" ht="19.5" customHeight="1">
      <c r="B16" s="9" t="s">
        <v>55</v>
      </c>
      <c r="C16" s="26"/>
      <c r="D16" s="26"/>
      <c r="E16" s="26"/>
      <c r="F16" s="25"/>
      <c r="G16" s="26"/>
      <c r="H16" s="26"/>
      <c r="I16" s="26"/>
      <c r="J16" s="37"/>
      <c r="K16" s="26"/>
      <c r="L16" s="26"/>
      <c r="M16" s="26"/>
      <c r="N16" s="25"/>
      <c r="O16" s="26"/>
      <c r="P16" s="26"/>
      <c r="Q16" s="26"/>
      <c r="R16" s="25"/>
      <c r="S16" s="30"/>
    </row>
    <row r="17" spans="2:19" s="7" customFormat="1" ht="19.5" customHeight="1">
      <c r="B17" s="9" t="s">
        <v>56</v>
      </c>
      <c r="C17" s="26"/>
      <c r="D17" s="26"/>
      <c r="E17" s="26"/>
      <c r="F17" s="25"/>
      <c r="G17" s="26"/>
      <c r="H17" s="26"/>
      <c r="I17" s="26"/>
      <c r="J17" s="37"/>
      <c r="K17" s="26"/>
      <c r="L17" s="26"/>
      <c r="M17" s="26"/>
      <c r="N17" s="25"/>
      <c r="O17" s="26"/>
      <c r="P17" s="26"/>
      <c r="Q17" s="26"/>
      <c r="R17" s="25"/>
      <c r="S17" s="30"/>
    </row>
    <row r="18" spans="2:19" s="7" customFormat="1" ht="19.5" customHeight="1">
      <c r="B18" s="12" t="s">
        <v>57</v>
      </c>
      <c r="C18" s="27"/>
      <c r="D18" s="27"/>
      <c r="E18" s="27"/>
      <c r="F18" s="45"/>
      <c r="G18" s="27"/>
      <c r="H18" s="27"/>
      <c r="I18" s="27"/>
      <c r="J18" s="70"/>
      <c r="K18" s="27"/>
      <c r="L18" s="27"/>
      <c r="M18" s="27"/>
      <c r="N18" s="25"/>
      <c r="O18" s="27">
        <f>O19+O24+O32</f>
        <v>6648.6</v>
      </c>
      <c r="P18" s="27">
        <f>P19+P24+P32</f>
        <v>41144.74</v>
      </c>
      <c r="Q18" s="27">
        <f>Q19+Q24+Q32</f>
        <v>74675.83</v>
      </c>
      <c r="R18" s="25"/>
      <c r="S18" s="30"/>
    </row>
    <row r="19" spans="2:19" s="7" customFormat="1" ht="19.5" customHeight="1">
      <c r="B19" s="13" t="s">
        <v>58</v>
      </c>
      <c r="C19" s="21"/>
      <c r="D19" s="21"/>
      <c r="E19" s="21"/>
      <c r="F19" s="45"/>
      <c r="G19" s="21"/>
      <c r="H19" s="21"/>
      <c r="I19" s="21"/>
      <c r="J19" s="70"/>
      <c r="K19" s="21"/>
      <c r="L19" s="21"/>
      <c r="M19" s="21"/>
      <c r="N19" s="25"/>
      <c r="O19" s="21">
        <f>O20+O23</f>
        <v>2215</v>
      </c>
      <c r="P19" s="21">
        <f>P20+P23</f>
        <v>3680</v>
      </c>
      <c r="Q19" s="21">
        <f>Q23</f>
        <v>980</v>
      </c>
      <c r="R19" s="25"/>
      <c r="S19" s="30"/>
    </row>
    <row r="20" spans="2:19" s="7" customFormat="1" ht="19.5" customHeight="1">
      <c r="B20" s="10" t="s">
        <v>59</v>
      </c>
      <c r="C20" s="26"/>
      <c r="D20" s="26"/>
      <c r="E20" s="26"/>
      <c r="F20" s="25"/>
      <c r="G20" s="26"/>
      <c r="H20" s="26"/>
      <c r="I20" s="26"/>
      <c r="J20" s="37"/>
      <c r="K20" s="26"/>
      <c r="L20" s="26"/>
      <c r="M20" s="26"/>
      <c r="N20" s="25"/>
      <c r="O20" s="26">
        <v>155</v>
      </c>
      <c r="P20" s="26">
        <v>20</v>
      </c>
      <c r="Q20" s="26"/>
      <c r="R20" s="25"/>
      <c r="S20" s="30"/>
    </row>
    <row r="21" spans="2:19" s="7" customFormat="1" ht="19.5" customHeight="1">
      <c r="B21" s="10" t="s">
        <v>78</v>
      </c>
      <c r="C21" s="26"/>
      <c r="D21" s="26"/>
      <c r="E21" s="26"/>
      <c r="F21" s="25"/>
      <c r="G21" s="26"/>
      <c r="H21" s="26"/>
      <c r="I21" s="26"/>
      <c r="J21" s="37"/>
      <c r="K21" s="26"/>
      <c r="L21" s="26"/>
      <c r="M21" s="26"/>
      <c r="N21" s="25"/>
      <c r="O21" s="26"/>
      <c r="P21" s="26"/>
      <c r="Q21" s="26"/>
      <c r="R21" s="25"/>
      <c r="S21" s="30"/>
    </row>
    <row r="22" spans="2:19" s="7" customFormat="1" ht="19.5" customHeight="1">
      <c r="B22" s="10" t="s">
        <v>71</v>
      </c>
      <c r="C22" s="26"/>
      <c r="D22" s="26"/>
      <c r="E22" s="26"/>
      <c r="F22" s="25"/>
      <c r="G22" s="26"/>
      <c r="H22" s="26"/>
      <c r="I22" s="26"/>
      <c r="J22" s="37"/>
      <c r="K22" s="26"/>
      <c r="L22" s="26"/>
      <c r="M22" s="26"/>
      <c r="N22" s="25"/>
      <c r="O22" s="26"/>
      <c r="P22" s="26"/>
      <c r="Q22" s="26"/>
      <c r="R22" s="25"/>
      <c r="S22" s="30"/>
    </row>
    <row r="23" spans="2:19" s="7" customFormat="1" ht="19.5" customHeight="1">
      <c r="B23" s="10" t="s">
        <v>72</v>
      </c>
      <c r="C23" s="26"/>
      <c r="D23" s="26"/>
      <c r="E23" s="26"/>
      <c r="F23" s="25"/>
      <c r="G23" s="26"/>
      <c r="H23" s="26"/>
      <c r="I23" s="26"/>
      <c r="J23" s="37"/>
      <c r="K23" s="26"/>
      <c r="L23" s="26"/>
      <c r="M23" s="26"/>
      <c r="N23" s="25"/>
      <c r="O23" s="26">
        <v>2060</v>
      </c>
      <c r="P23" s="26">
        <v>3660</v>
      </c>
      <c r="Q23" s="26">
        <v>980</v>
      </c>
      <c r="R23" s="25"/>
      <c r="S23" s="30"/>
    </row>
    <row r="24" spans="2:19" s="7" customFormat="1" ht="19.5" customHeight="1">
      <c r="B24" s="13" t="s">
        <v>60</v>
      </c>
      <c r="C24" s="21"/>
      <c r="D24" s="21"/>
      <c r="E24" s="21"/>
      <c r="F24" s="45"/>
      <c r="G24" s="21"/>
      <c r="H24" s="21"/>
      <c r="I24" s="21"/>
      <c r="J24" s="70"/>
      <c r="K24" s="21"/>
      <c r="L24" s="21"/>
      <c r="M24" s="21"/>
      <c r="N24" s="25"/>
      <c r="O24" s="21">
        <f>O25</f>
        <v>3133.6</v>
      </c>
      <c r="P24" s="21">
        <f>P25</f>
        <v>8404.74</v>
      </c>
      <c r="Q24" s="21">
        <f>Q25</f>
        <v>73645.83</v>
      </c>
      <c r="R24" s="25"/>
      <c r="S24" s="30"/>
    </row>
    <row r="25" spans="2:19" s="7" customFormat="1" ht="19.5" customHeight="1">
      <c r="B25" s="10" t="s">
        <v>61</v>
      </c>
      <c r="C25" s="26"/>
      <c r="D25" s="26"/>
      <c r="E25" s="26"/>
      <c r="F25" s="25"/>
      <c r="G25" s="26"/>
      <c r="H25" s="26"/>
      <c r="I25" s="26"/>
      <c r="J25" s="37"/>
      <c r="K25" s="26"/>
      <c r="L25" s="26"/>
      <c r="M25" s="26"/>
      <c r="N25" s="25"/>
      <c r="O25" s="26">
        <v>3133.6</v>
      </c>
      <c r="P25" s="26">
        <v>8404.74</v>
      </c>
      <c r="Q25" s="26">
        <v>73645.83</v>
      </c>
      <c r="R25" s="25"/>
      <c r="S25" s="30"/>
    </row>
    <row r="26" spans="2:19" s="7" customFormat="1" ht="19.5" customHeight="1">
      <c r="B26" s="10" t="s">
        <v>69</v>
      </c>
      <c r="C26" s="26"/>
      <c r="D26" s="26"/>
      <c r="E26" s="26"/>
      <c r="F26" s="25"/>
      <c r="G26" s="26"/>
      <c r="H26" s="26"/>
      <c r="I26" s="26"/>
      <c r="J26" s="37"/>
      <c r="K26" s="26"/>
      <c r="L26" s="26"/>
      <c r="M26" s="26"/>
      <c r="N26" s="25"/>
      <c r="O26" s="26"/>
      <c r="P26" s="26"/>
      <c r="Q26" s="26"/>
      <c r="R26" s="25"/>
      <c r="S26" s="30"/>
    </row>
    <row r="27" spans="2:19" s="7" customFormat="1" ht="19.5" customHeight="1">
      <c r="B27" s="10" t="s">
        <v>70</v>
      </c>
      <c r="C27" s="26"/>
      <c r="D27" s="26"/>
      <c r="E27" s="26"/>
      <c r="F27" s="25"/>
      <c r="G27" s="26"/>
      <c r="H27" s="26"/>
      <c r="I27" s="26"/>
      <c r="J27" s="37"/>
      <c r="K27" s="26"/>
      <c r="L27" s="26"/>
      <c r="M27" s="26"/>
      <c r="N27" s="25"/>
      <c r="O27" s="26"/>
      <c r="P27" s="26"/>
      <c r="Q27" s="26"/>
      <c r="R27" s="25"/>
      <c r="S27" s="30"/>
    </row>
    <row r="28" spans="2:19" s="7" customFormat="1" ht="19.5" customHeight="1">
      <c r="B28" s="10" t="s">
        <v>68</v>
      </c>
      <c r="C28" s="26"/>
      <c r="D28" s="26"/>
      <c r="E28" s="26"/>
      <c r="F28" s="25"/>
      <c r="G28" s="26"/>
      <c r="H28" s="26"/>
      <c r="I28" s="26"/>
      <c r="J28" s="37"/>
      <c r="K28" s="26"/>
      <c r="L28" s="26"/>
      <c r="M28" s="26"/>
      <c r="N28" s="25"/>
      <c r="O28" s="26"/>
      <c r="P28" s="26"/>
      <c r="Q28" s="26"/>
      <c r="R28" s="25"/>
      <c r="S28" s="30"/>
    </row>
    <row r="29" spans="2:19" s="7" customFormat="1" ht="19.5" customHeight="1">
      <c r="B29" s="13" t="s">
        <v>62</v>
      </c>
      <c r="C29" s="21"/>
      <c r="D29" s="21"/>
      <c r="E29" s="21"/>
      <c r="F29" s="25"/>
      <c r="G29" s="21"/>
      <c r="H29" s="21"/>
      <c r="I29" s="21"/>
      <c r="J29" s="37"/>
      <c r="K29" s="21"/>
      <c r="L29" s="21"/>
      <c r="M29" s="21"/>
      <c r="N29" s="25"/>
      <c r="O29" s="21"/>
      <c r="P29" s="21"/>
      <c r="Q29" s="21"/>
      <c r="R29" s="25"/>
      <c r="S29" s="30"/>
    </row>
    <row r="30" spans="2:19" s="7" customFormat="1" ht="19.5" customHeight="1">
      <c r="B30" s="10" t="s">
        <v>64</v>
      </c>
      <c r="C30" s="26"/>
      <c r="D30" s="26"/>
      <c r="E30" s="26"/>
      <c r="F30" s="25"/>
      <c r="G30" s="26"/>
      <c r="H30" s="26"/>
      <c r="I30" s="26"/>
      <c r="J30" s="37"/>
      <c r="K30" s="26"/>
      <c r="L30" s="26"/>
      <c r="M30" s="26"/>
      <c r="N30" s="25"/>
      <c r="O30" s="26"/>
      <c r="P30" s="26"/>
      <c r="Q30" s="26"/>
      <c r="R30" s="25"/>
      <c r="S30" s="30"/>
    </row>
    <row r="31" spans="2:19" s="7" customFormat="1" ht="19.5" customHeight="1">
      <c r="B31" s="10" t="s">
        <v>63</v>
      </c>
      <c r="C31" s="26"/>
      <c r="D31" s="26"/>
      <c r="E31" s="26"/>
      <c r="F31" s="25"/>
      <c r="G31" s="26"/>
      <c r="H31" s="26"/>
      <c r="I31" s="26"/>
      <c r="J31" s="37"/>
      <c r="K31" s="26"/>
      <c r="L31" s="26"/>
      <c r="M31" s="26"/>
      <c r="N31" s="25"/>
      <c r="O31" s="26"/>
      <c r="P31" s="26"/>
      <c r="Q31" s="26"/>
      <c r="R31" s="25"/>
      <c r="S31" s="30"/>
    </row>
    <row r="32" spans="2:19" s="7" customFormat="1" ht="19.5" customHeight="1">
      <c r="B32" s="13" t="s">
        <v>65</v>
      </c>
      <c r="C32" s="21"/>
      <c r="D32" s="21"/>
      <c r="E32" s="21"/>
      <c r="F32" s="25"/>
      <c r="G32" s="21"/>
      <c r="H32" s="21"/>
      <c r="I32" s="21"/>
      <c r="J32" s="70"/>
      <c r="K32" s="21"/>
      <c r="L32" s="21"/>
      <c r="M32" s="21"/>
      <c r="N32" s="25"/>
      <c r="O32" s="21">
        <f>O33+O34</f>
        <v>1300</v>
      </c>
      <c r="P32" s="21">
        <f>P34</f>
        <v>29060</v>
      </c>
      <c r="Q32" s="21">
        <f>Q34</f>
        <v>50</v>
      </c>
      <c r="R32" s="25"/>
      <c r="S32" s="30"/>
    </row>
    <row r="33" spans="2:19" s="7" customFormat="1" ht="19.5" customHeight="1">
      <c r="B33" s="10" t="s">
        <v>66</v>
      </c>
      <c r="C33" s="22"/>
      <c r="D33" s="22"/>
      <c r="E33" s="22"/>
      <c r="F33" s="25"/>
      <c r="G33" s="22"/>
      <c r="H33" s="22"/>
      <c r="I33" s="22"/>
      <c r="J33" s="37"/>
      <c r="K33" s="22"/>
      <c r="L33" s="22"/>
      <c r="M33" s="22"/>
      <c r="N33" s="25"/>
      <c r="O33" s="22">
        <v>800</v>
      </c>
      <c r="P33" s="22"/>
      <c r="Q33" s="22"/>
      <c r="R33" s="25"/>
      <c r="S33" s="30"/>
    </row>
    <row r="34" spans="2:19" s="7" customFormat="1" ht="19.5" customHeight="1">
      <c r="B34" s="10" t="s">
        <v>67</v>
      </c>
      <c r="C34" s="22"/>
      <c r="D34" s="22"/>
      <c r="E34" s="22"/>
      <c r="F34" s="25"/>
      <c r="G34" s="22"/>
      <c r="H34" s="22"/>
      <c r="I34" s="22"/>
      <c r="J34" s="37"/>
      <c r="K34" s="22"/>
      <c r="L34" s="22"/>
      <c r="M34" s="22"/>
      <c r="N34" s="25"/>
      <c r="O34" s="22">
        <v>500</v>
      </c>
      <c r="P34" s="22">
        <v>29060</v>
      </c>
      <c r="Q34" s="22">
        <v>50</v>
      </c>
      <c r="R34" s="25"/>
      <c r="S34" s="30"/>
    </row>
    <row r="35" spans="2:19" s="7" customFormat="1" ht="19.5" customHeight="1">
      <c r="B35" s="13" t="s">
        <v>73</v>
      </c>
      <c r="C35" s="22"/>
      <c r="D35" s="22"/>
      <c r="E35" s="22"/>
      <c r="F35" s="25"/>
      <c r="G35" s="22"/>
      <c r="H35" s="22"/>
      <c r="I35" s="22"/>
      <c r="J35" s="37"/>
      <c r="K35" s="22"/>
      <c r="L35" s="22"/>
      <c r="M35" s="22"/>
      <c r="N35" s="25"/>
      <c r="O35" s="22"/>
      <c r="P35" s="22"/>
      <c r="Q35" s="22"/>
      <c r="R35" s="25"/>
      <c r="S35" s="30"/>
    </row>
    <row r="36" spans="2:19" s="7" customFormat="1" ht="19.5" customHeight="1">
      <c r="B36" s="10" t="s">
        <v>74</v>
      </c>
      <c r="C36" s="22"/>
      <c r="D36" s="22"/>
      <c r="E36" s="22"/>
      <c r="F36" s="25"/>
      <c r="G36" s="22"/>
      <c r="H36" s="22"/>
      <c r="I36" s="22"/>
      <c r="J36" s="37"/>
      <c r="K36" s="22"/>
      <c r="L36" s="22"/>
      <c r="M36" s="22"/>
      <c r="N36" s="25"/>
      <c r="O36" s="22"/>
      <c r="P36" s="22"/>
      <c r="Q36" s="22"/>
      <c r="R36" s="25"/>
      <c r="S36" s="30"/>
    </row>
    <row r="37" spans="2:19" s="7" customFormat="1" ht="19.5" customHeight="1">
      <c r="B37" s="10" t="s">
        <v>75</v>
      </c>
      <c r="C37" s="22"/>
      <c r="D37" s="22"/>
      <c r="E37" s="22"/>
      <c r="F37" s="25"/>
      <c r="G37" s="22"/>
      <c r="H37" s="22"/>
      <c r="I37" s="22"/>
      <c r="J37" s="37"/>
      <c r="K37" s="22"/>
      <c r="L37" s="22"/>
      <c r="M37" s="22"/>
      <c r="N37" s="25"/>
      <c r="O37" s="22"/>
      <c r="P37" s="22"/>
      <c r="Q37" s="22"/>
      <c r="R37" s="25"/>
      <c r="S37" s="30"/>
    </row>
    <row r="38" spans="2:19" s="7" customFormat="1" ht="19.5" customHeight="1">
      <c r="B38" s="13" t="s">
        <v>45</v>
      </c>
      <c r="C38" s="27"/>
      <c r="D38" s="27"/>
      <c r="E38" s="27"/>
      <c r="F38" s="25"/>
      <c r="G38" s="27"/>
      <c r="H38" s="27"/>
      <c r="I38" s="27"/>
      <c r="J38" s="70"/>
      <c r="K38" s="27"/>
      <c r="L38" s="27"/>
      <c r="M38" s="27"/>
      <c r="N38" s="25"/>
      <c r="O38" s="27">
        <f>O49+O44+O43+O42+O40</f>
        <v>947767.8300000001</v>
      </c>
      <c r="P38" s="27">
        <f>P40+P43+P44+P48</f>
        <v>456378.53</v>
      </c>
      <c r="Q38" s="27">
        <f>Q40+Q42+Q43+Q44+Q47+Q49</f>
        <v>606709.6799999999</v>
      </c>
      <c r="R38" s="25"/>
      <c r="S38" s="30"/>
    </row>
    <row r="39" spans="2:19" s="7" customFormat="1" ht="19.5" customHeight="1">
      <c r="B39" s="9" t="s">
        <v>105</v>
      </c>
      <c r="C39" s="26"/>
      <c r="D39" s="26"/>
      <c r="E39" s="26"/>
      <c r="F39" s="25"/>
      <c r="G39" s="27"/>
      <c r="H39" s="27"/>
      <c r="I39" s="27"/>
      <c r="J39" s="37"/>
      <c r="K39" s="27"/>
      <c r="L39" s="27"/>
      <c r="M39" s="26"/>
      <c r="N39" s="25"/>
      <c r="O39" s="27"/>
      <c r="P39" s="27"/>
      <c r="Q39" s="27"/>
      <c r="R39" s="25"/>
      <c r="S39" s="30"/>
    </row>
    <row r="40" spans="2:19" s="7" customFormat="1" ht="19.5" customHeight="1">
      <c r="B40" s="11" t="s">
        <v>106</v>
      </c>
      <c r="C40" s="26"/>
      <c r="D40" s="26"/>
      <c r="E40" s="26"/>
      <c r="F40" s="25"/>
      <c r="G40" s="26"/>
      <c r="H40" s="26"/>
      <c r="I40" s="26"/>
      <c r="J40" s="37"/>
      <c r="K40" s="26"/>
      <c r="L40" s="26"/>
      <c r="M40" s="26"/>
      <c r="N40" s="25"/>
      <c r="O40" s="26">
        <v>293299.54</v>
      </c>
      <c r="P40" s="26">
        <v>169478.71</v>
      </c>
      <c r="Q40" s="26">
        <v>250897.56</v>
      </c>
      <c r="R40" s="25"/>
      <c r="S40" s="30"/>
    </row>
    <row r="41" spans="2:19" s="7" customFormat="1" ht="19.5" customHeight="1">
      <c r="B41" s="11" t="s">
        <v>107</v>
      </c>
      <c r="C41" s="26"/>
      <c r="D41" s="26"/>
      <c r="E41" s="26"/>
      <c r="F41" s="25"/>
      <c r="G41" s="26"/>
      <c r="H41" s="26"/>
      <c r="I41" s="26"/>
      <c r="J41" s="37"/>
      <c r="K41" s="26"/>
      <c r="L41" s="26"/>
      <c r="M41" s="26"/>
      <c r="N41" s="25"/>
      <c r="O41" s="26"/>
      <c r="P41" s="26"/>
      <c r="Q41" s="26"/>
      <c r="R41" s="25"/>
      <c r="S41" s="30"/>
    </row>
    <row r="42" spans="2:19" s="7" customFormat="1" ht="19.5" customHeight="1">
      <c r="B42" s="9" t="s">
        <v>108</v>
      </c>
      <c r="C42" s="26"/>
      <c r="D42" s="26"/>
      <c r="E42" s="26"/>
      <c r="F42" s="25"/>
      <c r="G42" s="26"/>
      <c r="H42" s="26"/>
      <c r="I42" s="26"/>
      <c r="J42" s="37"/>
      <c r="K42" s="26"/>
      <c r="L42" s="26"/>
      <c r="M42" s="26"/>
      <c r="N42" s="25"/>
      <c r="O42" s="26">
        <v>30794.13</v>
      </c>
      <c r="P42" s="26"/>
      <c r="Q42" s="26">
        <v>13824.91</v>
      </c>
      <c r="R42" s="25"/>
      <c r="S42" s="30"/>
    </row>
    <row r="43" spans="2:19" s="7" customFormat="1" ht="19.5" customHeight="1">
      <c r="B43" s="9" t="s">
        <v>109</v>
      </c>
      <c r="C43" s="26"/>
      <c r="D43" s="26"/>
      <c r="E43" s="26"/>
      <c r="F43" s="25"/>
      <c r="G43" s="26"/>
      <c r="H43" s="26"/>
      <c r="I43" s="26"/>
      <c r="J43" s="37"/>
      <c r="K43" s="26"/>
      <c r="L43" s="26"/>
      <c r="M43" s="26"/>
      <c r="N43" s="25"/>
      <c r="O43" s="26">
        <v>189570</v>
      </c>
      <c r="P43" s="26">
        <v>184104.4</v>
      </c>
      <c r="Q43" s="26">
        <v>212996.7</v>
      </c>
      <c r="R43" s="25"/>
      <c r="S43" s="30"/>
    </row>
    <row r="44" spans="2:19" s="7" customFormat="1" ht="19.5" customHeight="1">
      <c r="B44" s="9" t="s">
        <v>76</v>
      </c>
      <c r="C44" s="26"/>
      <c r="D44" s="26"/>
      <c r="E44" s="26"/>
      <c r="F44" s="25"/>
      <c r="G44" s="26"/>
      <c r="H44" s="26"/>
      <c r="I44" s="26"/>
      <c r="J44" s="37"/>
      <c r="K44" s="26"/>
      <c r="L44" s="26"/>
      <c r="M44" s="26"/>
      <c r="N44" s="25"/>
      <c r="O44" s="26">
        <v>78829.16</v>
      </c>
      <c r="P44" s="26">
        <v>81136.03</v>
      </c>
      <c r="Q44" s="26">
        <v>93430.67</v>
      </c>
      <c r="R44" s="25"/>
      <c r="S44" s="30"/>
    </row>
    <row r="45" spans="2:19" s="7" customFormat="1" ht="19.5" customHeight="1">
      <c r="B45" s="9" t="s">
        <v>111</v>
      </c>
      <c r="C45" s="26"/>
      <c r="D45" s="26"/>
      <c r="E45" s="26"/>
      <c r="F45" s="25"/>
      <c r="G45" s="27"/>
      <c r="H45" s="27"/>
      <c r="I45" s="27"/>
      <c r="J45" s="37"/>
      <c r="K45" s="26"/>
      <c r="L45" s="27"/>
      <c r="M45" s="26"/>
      <c r="N45" s="25"/>
      <c r="O45" s="26"/>
      <c r="P45" s="26"/>
      <c r="Q45" s="26"/>
      <c r="R45" s="25"/>
      <c r="S45" s="30"/>
    </row>
    <row r="46" spans="2:19" s="7" customFormat="1" ht="19.5" customHeight="1">
      <c r="B46" s="9" t="s">
        <v>110</v>
      </c>
      <c r="C46" s="26"/>
      <c r="D46" s="26"/>
      <c r="E46" s="26"/>
      <c r="F46" s="25"/>
      <c r="G46" s="27"/>
      <c r="H46" s="27"/>
      <c r="I46" s="27"/>
      <c r="J46" s="37"/>
      <c r="K46" s="26"/>
      <c r="L46" s="27"/>
      <c r="M46" s="26"/>
      <c r="N46" s="25"/>
      <c r="O46" s="26"/>
      <c r="P46" s="26"/>
      <c r="Q46" s="26"/>
      <c r="R46" s="25"/>
      <c r="S46" s="30"/>
    </row>
    <row r="47" spans="2:19" s="7" customFormat="1" ht="19.5" customHeight="1">
      <c r="B47" s="9" t="s">
        <v>113</v>
      </c>
      <c r="C47" s="26"/>
      <c r="D47" s="26"/>
      <c r="E47" s="26"/>
      <c r="F47" s="25"/>
      <c r="G47" s="26"/>
      <c r="H47" s="26"/>
      <c r="I47" s="26"/>
      <c r="J47" s="37"/>
      <c r="K47" s="26"/>
      <c r="L47" s="27"/>
      <c r="M47" s="26"/>
      <c r="N47" s="25"/>
      <c r="O47" s="26"/>
      <c r="P47" s="26"/>
      <c r="Q47" s="26">
        <v>10401.84</v>
      </c>
      <c r="R47" s="25"/>
      <c r="S47" s="30"/>
    </row>
    <row r="48" spans="2:19" s="7" customFormat="1" ht="19.5" customHeight="1">
      <c r="B48" s="9" t="s">
        <v>112</v>
      </c>
      <c r="C48" s="26"/>
      <c r="D48" s="26"/>
      <c r="E48" s="26"/>
      <c r="F48" s="25"/>
      <c r="G48" s="26"/>
      <c r="H48" s="26"/>
      <c r="I48" s="26"/>
      <c r="J48" s="37"/>
      <c r="K48" s="26"/>
      <c r="L48" s="26"/>
      <c r="M48" s="27"/>
      <c r="N48" s="25"/>
      <c r="O48" s="26"/>
      <c r="P48" s="26">
        <v>21659.39</v>
      </c>
      <c r="Q48" s="26"/>
      <c r="R48" s="25"/>
      <c r="S48" s="30"/>
    </row>
    <row r="49" spans="2:19" s="7" customFormat="1" ht="19.5" customHeight="1">
      <c r="B49" s="9" t="s">
        <v>88</v>
      </c>
      <c r="C49" s="26"/>
      <c r="D49" s="26"/>
      <c r="E49" s="26"/>
      <c r="F49" s="25"/>
      <c r="G49" s="26"/>
      <c r="H49" s="26"/>
      <c r="I49" s="26"/>
      <c r="J49" s="37"/>
      <c r="K49" s="26"/>
      <c r="L49" s="27"/>
      <c r="M49" s="27"/>
      <c r="N49" s="25"/>
      <c r="O49" s="26">
        <v>355275</v>
      </c>
      <c r="P49" s="27"/>
      <c r="Q49" s="26">
        <v>25158</v>
      </c>
      <c r="R49" s="25"/>
      <c r="S49" s="30"/>
    </row>
    <row r="50" spans="2:19" s="7" customFormat="1" ht="19.5" customHeight="1">
      <c r="B50" s="12" t="s">
        <v>89</v>
      </c>
      <c r="C50" s="27"/>
      <c r="D50" s="27"/>
      <c r="E50" s="27"/>
      <c r="F50" s="25"/>
      <c r="G50" s="27"/>
      <c r="H50" s="27"/>
      <c r="I50" s="27"/>
      <c r="J50" s="37"/>
      <c r="K50" s="27"/>
      <c r="L50" s="27"/>
      <c r="M50" s="27"/>
      <c r="N50" s="25"/>
      <c r="O50" s="27">
        <f>O51</f>
        <v>561134.73</v>
      </c>
      <c r="P50" s="27">
        <f>P51</f>
        <v>732236.21</v>
      </c>
      <c r="Q50" s="27">
        <f>Q51</f>
        <v>565945.51</v>
      </c>
      <c r="R50" s="25"/>
      <c r="S50" s="30"/>
    </row>
    <row r="51" spans="2:19" s="7" customFormat="1" ht="19.5" customHeight="1">
      <c r="B51" s="11" t="s">
        <v>90</v>
      </c>
      <c r="C51" s="27"/>
      <c r="D51" s="27"/>
      <c r="E51" s="27"/>
      <c r="F51" s="25"/>
      <c r="G51" s="27"/>
      <c r="H51" s="27"/>
      <c r="I51" s="27"/>
      <c r="J51" s="37"/>
      <c r="K51" s="26"/>
      <c r="L51" s="26"/>
      <c r="M51" s="26"/>
      <c r="N51" s="25"/>
      <c r="O51" s="26">
        <v>561134.73</v>
      </c>
      <c r="P51" s="26">
        <v>732236.21</v>
      </c>
      <c r="Q51" s="26">
        <v>565945.51</v>
      </c>
      <c r="R51" s="25"/>
      <c r="S51" s="30"/>
    </row>
    <row r="52" spans="2:19" s="7" customFormat="1" ht="19.5" customHeight="1">
      <c r="B52" s="12" t="s">
        <v>91</v>
      </c>
      <c r="C52" s="21"/>
      <c r="D52" s="21"/>
      <c r="E52" s="21"/>
      <c r="F52" s="45"/>
      <c r="G52" s="21"/>
      <c r="H52" s="21"/>
      <c r="I52" s="21"/>
      <c r="J52" s="70"/>
      <c r="K52" s="21"/>
      <c r="L52" s="21"/>
      <c r="M52" s="21"/>
      <c r="N52" s="25"/>
      <c r="O52" s="22"/>
      <c r="P52" s="22"/>
      <c r="Q52" s="22"/>
      <c r="R52" s="25"/>
      <c r="S52" s="30"/>
    </row>
    <row r="53" spans="2:19" s="7" customFormat="1" ht="19.5" customHeight="1">
      <c r="B53" s="13" t="s">
        <v>92</v>
      </c>
      <c r="C53" s="21"/>
      <c r="D53" s="21"/>
      <c r="E53" s="21"/>
      <c r="F53" s="45"/>
      <c r="G53" s="21"/>
      <c r="H53" s="21"/>
      <c r="I53" s="21"/>
      <c r="J53" s="70"/>
      <c r="K53" s="21"/>
      <c r="L53" s="21"/>
      <c r="M53" s="21"/>
      <c r="N53" s="25"/>
      <c r="O53" s="22"/>
      <c r="P53" s="21">
        <f>P55</f>
        <v>71027</v>
      </c>
      <c r="Q53" s="21">
        <f>Q55</f>
        <v>154306</v>
      </c>
      <c r="R53" s="25"/>
      <c r="S53" s="30"/>
    </row>
    <row r="54" spans="2:19" s="7" customFormat="1" ht="19.5" customHeight="1">
      <c r="B54" s="9" t="s">
        <v>93</v>
      </c>
      <c r="C54" s="22"/>
      <c r="D54" s="22"/>
      <c r="E54" s="22"/>
      <c r="F54" s="25"/>
      <c r="G54" s="22"/>
      <c r="H54" s="22"/>
      <c r="I54" s="22"/>
      <c r="J54" s="37"/>
      <c r="K54" s="22"/>
      <c r="L54" s="22"/>
      <c r="M54" s="22"/>
      <c r="N54" s="25"/>
      <c r="O54" s="22"/>
      <c r="P54" s="22"/>
      <c r="Q54" s="22"/>
      <c r="R54" s="25"/>
      <c r="S54" s="30"/>
    </row>
    <row r="55" spans="2:19" s="7" customFormat="1" ht="19.5" customHeight="1">
      <c r="B55" s="9" t="s">
        <v>94</v>
      </c>
      <c r="C55" s="22"/>
      <c r="D55" s="22"/>
      <c r="E55" s="22"/>
      <c r="F55" s="25"/>
      <c r="G55" s="22"/>
      <c r="H55" s="22"/>
      <c r="I55" s="22"/>
      <c r="J55" s="37"/>
      <c r="K55" s="22"/>
      <c r="L55" s="22"/>
      <c r="M55" s="22"/>
      <c r="N55" s="25"/>
      <c r="O55" s="22"/>
      <c r="P55" s="22">
        <v>71027</v>
      </c>
      <c r="Q55" s="22">
        <v>154306</v>
      </c>
      <c r="R55" s="25"/>
      <c r="S55" s="30"/>
    </row>
    <row r="56" spans="2:19" s="44" customFormat="1" ht="19.5" customHeight="1">
      <c r="B56" s="42" t="s">
        <v>3</v>
      </c>
      <c r="C56" s="43"/>
      <c r="D56" s="43"/>
      <c r="E56" s="43"/>
      <c r="F56" s="72"/>
      <c r="G56" s="43"/>
      <c r="H56" s="43"/>
      <c r="I56" s="43"/>
      <c r="J56" s="73"/>
      <c r="K56" s="43"/>
      <c r="L56" s="43"/>
      <c r="M56" s="43"/>
      <c r="N56" s="36"/>
      <c r="O56" s="43">
        <f>O9+O19+O24+O32+O38+O50</f>
        <v>1518974.4700000002</v>
      </c>
      <c r="P56" s="43">
        <f>P9+P19+P24+P32+P38+P50+P53</f>
        <v>1301223.47</v>
      </c>
      <c r="Q56" s="43">
        <f>Q9+Q19+Q24+Q32+Q38+Q50+Q53</f>
        <v>1401815.02</v>
      </c>
      <c r="R56" s="36"/>
      <c r="S56" s="33"/>
    </row>
    <row r="57" spans="2:19" s="7" customFormat="1" ht="19.5" customHeight="1">
      <c r="B57" s="14" t="s">
        <v>95</v>
      </c>
      <c r="C57" s="23"/>
      <c r="D57" s="23"/>
      <c r="E57" s="23"/>
      <c r="F57" s="35"/>
      <c r="G57" s="23"/>
      <c r="H57" s="23"/>
      <c r="I57" s="23"/>
      <c r="J57" s="38"/>
      <c r="K57" s="23"/>
      <c r="L57" s="23"/>
      <c r="M57" s="23"/>
      <c r="N57" s="35"/>
      <c r="O57" s="23"/>
      <c r="P57" s="23"/>
      <c r="Q57" s="23"/>
      <c r="R57" s="35"/>
      <c r="S57" s="32"/>
    </row>
    <row r="58" spans="2:19" ht="21" customHeight="1">
      <c r="B58" s="13" t="s">
        <v>96</v>
      </c>
      <c r="C58" s="22"/>
      <c r="D58" s="22"/>
      <c r="E58" s="22"/>
      <c r="F58" s="25"/>
      <c r="G58" s="22"/>
      <c r="H58" s="22"/>
      <c r="I58" s="22"/>
      <c r="J58" s="37"/>
      <c r="K58" s="22"/>
      <c r="L58" s="22"/>
      <c r="M58" s="22"/>
      <c r="N58" s="25"/>
      <c r="O58" s="22"/>
      <c r="P58" s="22"/>
      <c r="Q58" s="22"/>
      <c r="R58" s="25"/>
      <c r="S58" s="30"/>
    </row>
    <row r="59" spans="2:19" ht="21.75" customHeight="1">
      <c r="B59" s="10" t="s">
        <v>97</v>
      </c>
      <c r="C59" s="22"/>
      <c r="D59" s="22"/>
      <c r="E59" s="22"/>
      <c r="F59" s="25"/>
      <c r="G59" s="22"/>
      <c r="H59" s="22"/>
      <c r="I59" s="22"/>
      <c r="J59" s="37"/>
      <c r="K59" s="22"/>
      <c r="L59" s="22"/>
      <c r="M59" s="22"/>
      <c r="N59" s="25"/>
      <c r="O59" s="22"/>
      <c r="P59" s="22"/>
      <c r="Q59" s="22"/>
      <c r="R59" s="25"/>
      <c r="S59" s="30"/>
    </row>
    <row r="60" spans="2:19" ht="21.75" customHeight="1">
      <c r="B60" s="10" t="s">
        <v>98</v>
      </c>
      <c r="C60" s="22"/>
      <c r="D60" s="22"/>
      <c r="E60" s="22"/>
      <c r="F60" s="25"/>
      <c r="G60" s="22"/>
      <c r="H60" s="22"/>
      <c r="I60" s="22"/>
      <c r="J60" s="37"/>
      <c r="K60" s="22"/>
      <c r="L60" s="22"/>
      <c r="M60" s="22"/>
      <c r="N60" s="25"/>
      <c r="O60" s="22"/>
      <c r="P60" s="22"/>
      <c r="Q60" s="22"/>
      <c r="R60" s="25"/>
      <c r="S60" s="30"/>
    </row>
    <row r="61" spans="2:19" ht="21.75" customHeight="1">
      <c r="B61" s="10" t="s">
        <v>99</v>
      </c>
      <c r="C61" s="22"/>
      <c r="D61" s="22"/>
      <c r="E61" s="22"/>
      <c r="F61" s="25"/>
      <c r="G61" s="22"/>
      <c r="H61" s="22"/>
      <c r="I61" s="22"/>
      <c r="J61" s="37"/>
      <c r="K61" s="22"/>
      <c r="L61" s="22"/>
      <c r="M61" s="22"/>
      <c r="N61" s="25"/>
      <c r="O61" s="22"/>
      <c r="P61" s="22"/>
      <c r="Q61" s="22"/>
      <c r="R61" s="25"/>
      <c r="S61" s="30"/>
    </row>
    <row r="62" spans="2:19" ht="21.75" customHeight="1">
      <c r="B62" s="13" t="s">
        <v>100</v>
      </c>
      <c r="C62" s="22"/>
      <c r="D62" s="22"/>
      <c r="E62" s="22"/>
      <c r="F62" s="25"/>
      <c r="G62" s="22"/>
      <c r="H62" s="22"/>
      <c r="I62" s="22"/>
      <c r="J62" s="37"/>
      <c r="K62" s="22"/>
      <c r="L62" s="22"/>
      <c r="M62" s="22"/>
      <c r="N62" s="25"/>
      <c r="O62" s="22"/>
      <c r="P62" s="22"/>
      <c r="Q62" s="22"/>
      <c r="R62" s="25"/>
      <c r="S62" s="30"/>
    </row>
    <row r="63" spans="2:19" s="48" customFormat="1" ht="21.75" customHeight="1" thickBot="1">
      <c r="B63" s="46" t="s">
        <v>101</v>
      </c>
      <c r="C63" s="47"/>
      <c r="D63" s="47"/>
      <c r="E63" s="47"/>
      <c r="F63" s="74"/>
      <c r="G63" s="47"/>
      <c r="H63" s="47"/>
      <c r="I63" s="47"/>
      <c r="J63" s="75"/>
      <c r="K63" s="47"/>
      <c r="L63" s="47"/>
      <c r="M63" s="47"/>
      <c r="N63" s="34"/>
      <c r="O63" s="47">
        <f>O56</f>
        <v>1518974.4700000002</v>
      </c>
      <c r="P63" s="47">
        <f>P56</f>
        <v>1301223.47</v>
      </c>
      <c r="Q63" s="47">
        <f>Q56</f>
        <v>1401815.02</v>
      </c>
      <c r="R63" s="34"/>
      <c r="S63" s="31"/>
    </row>
    <row r="64" spans="2:19" s="15" customFormat="1" ht="21.75" customHeight="1" thickTop="1">
      <c r="B64" s="16"/>
      <c r="C64" s="17"/>
      <c r="D64" s="18"/>
      <c r="E64" s="18"/>
      <c r="F64" s="19"/>
      <c r="G64" s="20"/>
      <c r="H64" s="20"/>
      <c r="I64" s="20"/>
      <c r="J64" s="19"/>
      <c r="K64" s="20"/>
      <c r="L64" s="20"/>
      <c r="M64" s="20"/>
      <c r="N64" s="19"/>
      <c r="O64" s="20"/>
      <c r="P64" s="20"/>
      <c r="Q64" s="20"/>
      <c r="R64" s="19"/>
      <c r="S64" s="20"/>
    </row>
    <row r="66" ht="26.25">
      <c r="B66" s="41" t="s">
        <v>114</v>
      </c>
    </row>
    <row r="67" ht="26.25">
      <c r="B67" s="41"/>
    </row>
    <row r="68" ht="23.25"/>
  </sheetData>
  <sheetProtection/>
  <mergeCells count="6">
    <mergeCell ref="B4:S4"/>
    <mergeCell ref="B6:B7"/>
    <mergeCell ref="C6:S6"/>
    <mergeCell ref="B1:S1"/>
    <mergeCell ref="B2:S2"/>
    <mergeCell ref="B3:S3"/>
  </mergeCells>
  <printOptions horizontalCentered="1"/>
  <pageMargins left="0.2" right="0.2" top="0.74" bottom="0.68" header="0.58" footer="0.3149606299212598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S134"/>
  <sheetViews>
    <sheetView tabSelected="1" zoomScaleSheetLayoutView="100" workbookViewId="0" topLeftCell="B1">
      <selection activeCell="C56" sqref="C56"/>
    </sheetView>
  </sheetViews>
  <sheetFormatPr defaultColWidth="9.00390625" defaultRowHeight="21.75" customHeight="1"/>
  <cols>
    <col min="1" max="1" width="1.625" style="49" hidden="1" customWidth="1"/>
    <col min="2" max="2" width="25.625" style="49" customWidth="1"/>
    <col min="3" max="3" width="6.75390625" style="49" customWidth="1"/>
    <col min="4" max="4" width="7.50390625" style="49" customWidth="1"/>
    <col min="5" max="5" width="7.375" style="49" customWidth="1"/>
    <col min="6" max="6" width="7.875" style="49" customWidth="1"/>
    <col min="7" max="7" width="7.125" style="49" customWidth="1"/>
    <col min="8" max="8" width="6.875" style="49" customWidth="1"/>
    <col min="9" max="9" width="7.375" style="49" customWidth="1"/>
    <col min="10" max="10" width="7.625" style="49" customWidth="1"/>
    <col min="11" max="11" width="8.75390625" style="49" customWidth="1"/>
    <col min="12" max="12" width="8.375" style="49" customWidth="1"/>
    <col min="13" max="13" width="9.00390625" style="49" customWidth="1"/>
    <col min="14" max="14" width="7.125" style="49" customWidth="1"/>
    <col min="15" max="15" width="8.875" style="49" customWidth="1"/>
    <col min="16" max="16" width="9.25390625" style="49" customWidth="1"/>
    <col min="17" max="17" width="8.50390625" style="49" customWidth="1"/>
    <col min="18" max="18" width="8.875" style="49" customWidth="1"/>
    <col min="19" max="19" width="9.625" style="86" customWidth="1"/>
    <col min="20" max="21" width="0.74609375" style="49" customWidth="1"/>
    <col min="22" max="16384" width="9.00390625" style="49" customWidth="1"/>
  </cols>
  <sheetData>
    <row r="1" spans="2:19" s="1" customFormat="1" ht="27" customHeight="1">
      <c r="B1" s="101" t="s">
        <v>115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2:19" s="1" customFormat="1" ht="21.75" customHeight="1">
      <c r="B2" s="102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2:19" s="1" customFormat="1" ht="21.75" customHeight="1">
      <c r="B3" s="92" t="s">
        <v>2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2:19" s="40" customFormat="1" ht="21.75" customHeight="1">
      <c r="B4" s="92" t="s">
        <v>116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</row>
    <row r="5" spans="2:19" s="89" customFormat="1" ht="21.75" customHeight="1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8"/>
    </row>
    <row r="6" spans="2:19" ht="18" customHeight="1">
      <c r="B6" s="98" t="s">
        <v>0</v>
      </c>
      <c r="C6" s="100" t="s">
        <v>104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</row>
    <row r="7" spans="2:19" ht="18" customHeight="1">
      <c r="B7" s="99"/>
      <c r="C7" s="50" t="s">
        <v>5</v>
      </c>
      <c r="D7" s="50" t="s">
        <v>6</v>
      </c>
      <c r="E7" s="50" t="s">
        <v>7</v>
      </c>
      <c r="F7" s="51" t="s">
        <v>17</v>
      </c>
      <c r="G7" s="50" t="s">
        <v>8</v>
      </c>
      <c r="H7" s="50" t="s">
        <v>9</v>
      </c>
      <c r="I7" s="50" t="s">
        <v>10</v>
      </c>
      <c r="J7" s="51" t="s">
        <v>18</v>
      </c>
      <c r="K7" s="50" t="s">
        <v>11</v>
      </c>
      <c r="L7" s="50" t="s">
        <v>12</v>
      </c>
      <c r="M7" s="50" t="s">
        <v>13</v>
      </c>
      <c r="N7" s="51" t="s">
        <v>19</v>
      </c>
      <c r="O7" s="50" t="s">
        <v>14</v>
      </c>
      <c r="P7" s="50" t="s">
        <v>15</v>
      </c>
      <c r="Q7" s="50" t="s">
        <v>16</v>
      </c>
      <c r="R7" s="52" t="s">
        <v>20</v>
      </c>
      <c r="S7" s="81" t="s">
        <v>4</v>
      </c>
    </row>
    <row r="8" spans="2:19" s="67" customFormat="1" ht="16.5" customHeight="1">
      <c r="B8" s="53" t="s">
        <v>21</v>
      </c>
      <c r="C8" s="54"/>
      <c r="D8" s="54"/>
      <c r="E8" s="54"/>
      <c r="F8" s="66"/>
      <c r="G8" s="54"/>
      <c r="H8" s="80"/>
      <c r="I8" s="54"/>
      <c r="J8" s="69"/>
      <c r="K8" s="54">
        <f>SUM(K9:K13)</f>
        <v>7845</v>
      </c>
      <c r="L8" s="54">
        <f>SUM(L9:L13)</f>
        <v>22309</v>
      </c>
      <c r="M8" s="54">
        <f>SUM(M9:M13)</f>
        <v>97549</v>
      </c>
      <c r="N8" s="66">
        <f aca="true" t="shared" si="0" ref="N8:N41">SUM(K8:M8)</f>
        <v>127703</v>
      </c>
      <c r="O8" s="54">
        <f>SUM(O9:O13)</f>
        <v>0</v>
      </c>
      <c r="P8" s="54">
        <f>SUM(P9:P13)</f>
        <v>0</v>
      </c>
      <c r="Q8" s="54">
        <f>SUM(Q9:Q13)</f>
        <v>0</v>
      </c>
      <c r="R8" s="66">
        <f aca="true" t="shared" si="1" ref="R8:R41">SUM(O8:Q8)</f>
        <v>0</v>
      </c>
      <c r="S8" s="82">
        <f aca="true" t="shared" si="2" ref="S8:S41">SUM(R8,N8,J8,F8)</f>
        <v>127703</v>
      </c>
    </row>
    <row r="9" spans="2:19" s="56" customFormat="1" ht="16.5" customHeight="1">
      <c r="B9" s="57" t="s">
        <v>42</v>
      </c>
      <c r="C9" s="58"/>
      <c r="D9" s="58"/>
      <c r="E9" s="58"/>
      <c r="F9" s="55"/>
      <c r="G9" s="58"/>
      <c r="H9" s="58"/>
      <c r="I9" s="58"/>
      <c r="J9" s="55"/>
      <c r="K9" s="58"/>
      <c r="L9" s="58"/>
      <c r="M9" s="58"/>
      <c r="N9" s="55">
        <f t="shared" si="0"/>
        <v>0</v>
      </c>
      <c r="O9" s="58"/>
      <c r="P9" s="58"/>
      <c r="Q9" s="58"/>
      <c r="R9" s="55">
        <f t="shared" si="1"/>
        <v>0</v>
      </c>
      <c r="S9" s="83">
        <f t="shared" si="2"/>
        <v>0</v>
      </c>
    </row>
    <row r="10" spans="2:19" s="56" customFormat="1" ht="16.5" customHeight="1">
      <c r="B10" s="57" t="s">
        <v>43</v>
      </c>
      <c r="C10" s="58"/>
      <c r="D10" s="58"/>
      <c r="E10" s="58"/>
      <c r="F10" s="55"/>
      <c r="G10" s="58"/>
      <c r="H10" s="60"/>
      <c r="I10" s="58"/>
      <c r="J10" s="68"/>
      <c r="K10" s="58">
        <v>3547</v>
      </c>
      <c r="L10" s="58">
        <v>4449</v>
      </c>
      <c r="M10" s="58">
        <v>4449</v>
      </c>
      <c r="N10" s="55">
        <f t="shared" si="0"/>
        <v>12445</v>
      </c>
      <c r="O10" s="58"/>
      <c r="P10" s="58"/>
      <c r="Q10" s="58"/>
      <c r="R10" s="55">
        <f t="shared" si="1"/>
        <v>0</v>
      </c>
      <c r="S10" s="83">
        <f t="shared" si="2"/>
        <v>12445</v>
      </c>
    </row>
    <row r="11" spans="2:19" s="56" customFormat="1" ht="16.5" customHeight="1">
      <c r="B11" s="57" t="s">
        <v>41</v>
      </c>
      <c r="C11" s="58"/>
      <c r="D11" s="58"/>
      <c r="E11" s="58"/>
      <c r="F11" s="55"/>
      <c r="G11" s="58"/>
      <c r="H11" s="58"/>
      <c r="I11" s="58"/>
      <c r="J11" s="55"/>
      <c r="K11" s="58"/>
      <c r="L11" s="58"/>
      <c r="M11" s="58"/>
      <c r="N11" s="55">
        <f t="shared" si="0"/>
        <v>0</v>
      </c>
      <c r="O11" s="58"/>
      <c r="P11" s="58"/>
      <c r="Q11" s="58"/>
      <c r="R11" s="55">
        <f t="shared" si="1"/>
        <v>0</v>
      </c>
      <c r="S11" s="83">
        <f t="shared" si="2"/>
        <v>0</v>
      </c>
    </row>
    <row r="12" spans="2:19" s="56" customFormat="1" ht="16.5" customHeight="1">
      <c r="B12" s="57" t="s">
        <v>85</v>
      </c>
      <c r="C12" s="58"/>
      <c r="D12" s="58"/>
      <c r="E12" s="58"/>
      <c r="F12" s="55"/>
      <c r="G12" s="58"/>
      <c r="H12" s="58"/>
      <c r="I12" s="58"/>
      <c r="J12" s="55"/>
      <c r="K12" s="58">
        <v>4298</v>
      </c>
      <c r="L12" s="58">
        <v>17860</v>
      </c>
      <c r="M12" s="58">
        <v>93100</v>
      </c>
      <c r="N12" s="55">
        <f t="shared" si="0"/>
        <v>115258</v>
      </c>
      <c r="O12" s="58"/>
      <c r="P12" s="58"/>
      <c r="Q12" s="58"/>
      <c r="R12" s="55">
        <f t="shared" si="1"/>
        <v>0</v>
      </c>
      <c r="S12" s="83">
        <f t="shared" si="2"/>
        <v>115258</v>
      </c>
    </row>
    <row r="13" spans="2:19" s="56" customFormat="1" ht="16.5" customHeight="1">
      <c r="B13" s="57" t="s">
        <v>84</v>
      </c>
      <c r="C13" s="58"/>
      <c r="D13" s="58"/>
      <c r="E13" s="58"/>
      <c r="F13" s="55"/>
      <c r="G13" s="58"/>
      <c r="H13" s="58"/>
      <c r="I13" s="58"/>
      <c r="J13" s="55"/>
      <c r="K13" s="58"/>
      <c r="L13" s="58"/>
      <c r="M13" s="58"/>
      <c r="N13" s="55">
        <f t="shared" si="0"/>
        <v>0</v>
      </c>
      <c r="O13" s="58"/>
      <c r="P13" s="58"/>
      <c r="Q13" s="58"/>
      <c r="R13" s="55">
        <f t="shared" si="1"/>
        <v>0</v>
      </c>
      <c r="S13" s="83">
        <f t="shared" si="2"/>
        <v>0</v>
      </c>
    </row>
    <row r="14" spans="2:19" s="67" customFormat="1" ht="16.5" customHeight="1">
      <c r="B14" s="59" t="s">
        <v>22</v>
      </c>
      <c r="C14" s="62"/>
      <c r="D14" s="62"/>
      <c r="E14" s="62"/>
      <c r="F14" s="66"/>
      <c r="G14" s="62"/>
      <c r="H14" s="62"/>
      <c r="I14" s="62"/>
      <c r="J14" s="66"/>
      <c r="K14" s="62">
        <f>SUM(K15:K23)</f>
        <v>1267049.43</v>
      </c>
      <c r="L14" s="62">
        <f>SUM(L15:L23)</f>
        <v>1523856.69</v>
      </c>
      <c r="M14" s="62">
        <f>SUM(M15:M23)</f>
        <v>609562.59</v>
      </c>
      <c r="N14" s="66">
        <f t="shared" si="0"/>
        <v>3400468.71</v>
      </c>
      <c r="O14" s="62">
        <f>SUM(O15:O23)</f>
        <v>0</v>
      </c>
      <c r="P14" s="62">
        <f>SUM(P15:P23)</f>
        <v>0</v>
      </c>
      <c r="Q14" s="62">
        <f>SUM(Q15:Q23)</f>
        <v>0</v>
      </c>
      <c r="R14" s="66">
        <f t="shared" si="1"/>
        <v>0</v>
      </c>
      <c r="S14" s="83">
        <f t="shared" si="2"/>
        <v>3400468.71</v>
      </c>
    </row>
    <row r="15" spans="2:19" s="56" customFormat="1" ht="16.5" customHeight="1">
      <c r="B15" s="57" t="s">
        <v>36</v>
      </c>
      <c r="C15" s="58"/>
      <c r="D15" s="58"/>
      <c r="E15" s="58"/>
      <c r="F15" s="55"/>
      <c r="G15" s="58"/>
      <c r="H15" s="58"/>
      <c r="I15" s="58"/>
      <c r="J15" s="55"/>
      <c r="K15" s="58">
        <v>247066</v>
      </c>
      <c r="L15" s="58">
        <v>247297</v>
      </c>
      <c r="M15" s="58">
        <v>246930</v>
      </c>
      <c r="N15" s="55">
        <f t="shared" si="0"/>
        <v>741293</v>
      </c>
      <c r="O15" s="58"/>
      <c r="P15" s="58"/>
      <c r="Q15" s="58"/>
      <c r="R15" s="55">
        <f t="shared" si="1"/>
        <v>0</v>
      </c>
      <c r="S15" s="83">
        <f t="shared" si="2"/>
        <v>741293</v>
      </c>
    </row>
    <row r="16" spans="2:19" s="56" customFormat="1" ht="16.5" customHeight="1">
      <c r="B16" s="57" t="s">
        <v>40</v>
      </c>
      <c r="C16" s="58"/>
      <c r="D16" s="58"/>
      <c r="E16" s="58"/>
      <c r="F16" s="55"/>
      <c r="G16" s="58"/>
      <c r="H16" s="58"/>
      <c r="I16" s="58"/>
      <c r="J16" s="55"/>
      <c r="K16" s="58">
        <v>11020</v>
      </c>
      <c r="L16" s="58">
        <v>11020</v>
      </c>
      <c r="M16" s="58">
        <v>11020</v>
      </c>
      <c r="N16" s="55">
        <f t="shared" si="0"/>
        <v>33060</v>
      </c>
      <c r="O16" s="58"/>
      <c r="P16" s="58"/>
      <c r="Q16" s="58"/>
      <c r="R16" s="55">
        <f t="shared" si="1"/>
        <v>0</v>
      </c>
      <c r="S16" s="83">
        <f t="shared" si="2"/>
        <v>33060</v>
      </c>
    </row>
    <row r="17" spans="2:19" s="56" customFormat="1" ht="16.5" customHeight="1">
      <c r="B17" s="57" t="s">
        <v>37</v>
      </c>
      <c r="C17" s="58"/>
      <c r="D17" s="58"/>
      <c r="E17" s="58"/>
      <c r="F17" s="55"/>
      <c r="G17" s="58"/>
      <c r="H17" s="58"/>
      <c r="I17" s="58"/>
      <c r="J17" s="55"/>
      <c r="K17" s="58">
        <v>66670</v>
      </c>
      <c r="L17" s="58">
        <v>66670</v>
      </c>
      <c r="M17" s="58">
        <v>66670</v>
      </c>
      <c r="N17" s="55">
        <f t="shared" si="0"/>
        <v>200010</v>
      </c>
      <c r="O17" s="58"/>
      <c r="P17" s="58"/>
      <c r="Q17" s="58"/>
      <c r="R17" s="55">
        <f t="shared" si="1"/>
        <v>0</v>
      </c>
      <c r="S17" s="83">
        <f t="shared" si="2"/>
        <v>200010</v>
      </c>
    </row>
    <row r="18" spans="2:19" s="56" customFormat="1" ht="16.5" customHeight="1">
      <c r="B18" s="57" t="s">
        <v>38</v>
      </c>
      <c r="C18" s="58"/>
      <c r="D18" s="58"/>
      <c r="E18" s="58"/>
      <c r="F18" s="55"/>
      <c r="G18" s="58"/>
      <c r="H18" s="58"/>
      <c r="I18" s="58"/>
      <c r="J18" s="55"/>
      <c r="K18" s="58">
        <v>203434.5</v>
      </c>
      <c r="L18" s="58">
        <v>221862.5</v>
      </c>
      <c r="M18" s="58">
        <v>185161</v>
      </c>
      <c r="N18" s="55">
        <f t="shared" si="0"/>
        <v>610458</v>
      </c>
      <c r="O18" s="58"/>
      <c r="P18" s="58"/>
      <c r="Q18" s="58"/>
      <c r="R18" s="55">
        <f t="shared" si="1"/>
        <v>0</v>
      </c>
      <c r="S18" s="83">
        <f t="shared" si="2"/>
        <v>610458</v>
      </c>
    </row>
    <row r="19" spans="2:19" s="56" customFormat="1" ht="16.5" customHeight="1">
      <c r="B19" s="57" t="s">
        <v>39</v>
      </c>
      <c r="C19" s="58"/>
      <c r="D19" s="58"/>
      <c r="E19" s="58"/>
      <c r="F19" s="55"/>
      <c r="G19" s="58"/>
      <c r="H19" s="58"/>
      <c r="I19" s="58"/>
      <c r="J19" s="55"/>
      <c r="K19" s="58">
        <v>98580.26</v>
      </c>
      <c r="L19" s="58">
        <v>243441.45</v>
      </c>
      <c r="M19" s="58">
        <v>23477</v>
      </c>
      <c r="N19" s="55">
        <f t="shared" si="0"/>
        <v>365498.71</v>
      </c>
      <c r="O19" s="58"/>
      <c r="P19" s="58"/>
      <c r="Q19" s="58"/>
      <c r="R19" s="55">
        <f t="shared" si="1"/>
        <v>0</v>
      </c>
      <c r="S19" s="83">
        <f t="shared" si="2"/>
        <v>365498.71</v>
      </c>
    </row>
    <row r="20" spans="2:19" s="56" customFormat="1" ht="16.5" customHeight="1">
      <c r="B20" s="57" t="s">
        <v>26</v>
      </c>
      <c r="C20" s="58"/>
      <c r="D20" s="58"/>
      <c r="E20" s="58"/>
      <c r="F20" s="55"/>
      <c r="G20" s="58"/>
      <c r="H20" s="58"/>
      <c r="I20" s="58"/>
      <c r="J20" s="55"/>
      <c r="K20" s="58">
        <v>499754.96</v>
      </c>
      <c r="L20" s="58">
        <v>8255</v>
      </c>
      <c r="M20" s="58">
        <v>56904</v>
      </c>
      <c r="N20" s="55">
        <f t="shared" si="0"/>
        <v>564913.96</v>
      </c>
      <c r="O20" s="58"/>
      <c r="P20" s="58"/>
      <c r="Q20" s="58"/>
      <c r="R20" s="55">
        <f t="shared" si="1"/>
        <v>0</v>
      </c>
      <c r="S20" s="83">
        <f t="shared" si="2"/>
        <v>564913.96</v>
      </c>
    </row>
    <row r="21" spans="2:19" s="56" customFormat="1" ht="16.5" customHeight="1">
      <c r="B21" s="57" t="s">
        <v>23</v>
      </c>
      <c r="C21" s="58"/>
      <c r="D21" s="58"/>
      <c r="E21" s="58"/>
      <c r="F21" s="55"/>
      <c r="G21" s="58"/>
      <c r="H21" s="58"/>
      <c r="I21" s="58"/>
      <c r="J21" s="55"/>
      <c r="K21" s="58">
        <v>18523.71</v>
      </c>
      <c r="L21" s="58">
        <v>18034.74</v>
      </c>
      <c r="M21" s="58">
        <v>18687.59</v>
      </c>
      <c r="N21" s="55">
        <f t="shared" si="0"/>
        <v>55246.03999999999</v>
      </c>
      <c r="O21" s="58"/>
      <c r="P21" s="58"/>
      <c r="Q21" s="58"/>
      <c r="R21" s="55">
        <f t="shared" si="1"/>
        <v>0</v>
      </c>
      <c r="S21" s="83">
        <f t="shared" si="2"/>
        <v>55246.03999999999</v>
      </c>
    </row>
    <row r="22" spans="2:19" s="56" customFormat="1" ht="16.5" customHeight="1">
      <c r="B22" s="57" t="s">
        <v>24</v>
      </c>
      <c r="C22" s="58"/>
      <c r="D22" s="58"/>
      <c r="E22" s="58"/>
      <c r="F22" s="55"/>
      <c r="G22" s="58"/>
      <c r="H22" s="58"/>
      <c r="I22" s="58"/>
      <c r="J22" s="55"/>
      <c r="K22" s="58">
        <v>120000</v>
      </c>
      <c r="L22" s="58">
        <v>705276</v>
      </c>
      <c r="M22" s="58">
        <v>-1287</v>
      </c>
      <c r="N22" s="55">
        <f t="shared" si="0"/>
        <v>823989</v>
      </c>
      <c r="O22" s="58"/>
      <c r="P22" s="58"/>
      <c r="Q22" s="58"/>
      <c r="R22" s="55">
        <f t="shared" si="1"/>
        <v>0</v>
      </c>
      <c r="S22" s="83">
        <f t="shared" si="2"/>
        <v>823989</v>
      </c>
    </row>
    <row r="23" spans="2:19" s="56" customFormat="1" ht="16.5" customHeight="1">
      <c r="B23" s="57" t="s">
        <v>25</v>
      </c>
      <c r="C23" s="58"/>
      <c r="D23" s="58"/>
      <c r="E23" s="60"/>
      <c r="F23" s="55"/>
      <c r="G23" s="58"/>
      <c r="H23" s="58"/>
      <c r="I23" s="58"/>
      <c r="J23" s="55"/>
      <c r="K23" s="58">
        <v>2000</v>
      </c>
      <c r="L23" s="58">
        <v>2000</v>
      </c>
      <c r="M23" s="58">
        <v>2000</v>
      </c>
      <c r="N23" s="55">
        <f t="shared" si="0"/>
        <v>6000</v>
      </c>
      <c r="O23" s="58"/>
      <c r="P23" s="58"/>
      <c r="Q23" s="58"/>
      <c r="R23" s="55">
        <f t="shared" si="1"/>
        <v>0</v>
      </c>
      <c r="S23" s="83">
        <f t="shared" si="2"/>
        <v>6000</v>
      </c>
    </row>
    <row r="24" spans="2:19" s="67" customFormat="1" ht="16.5" customHeight="1">
      <c r="B24" s="61" t="s">
        <v>27</v>
      </c>
      <c r="C24" s="62"/>
      <c r="D24" s="62"/>
      <c r="E24" s="62"/>
      <c r="F24" s="66"/>
      <c r="G24" s="62"/>
      <c r="H24" s="62"/>
      <c r="I24" s="62"/>
      <c r="J24" s="66"/>
      <c r="K24" s="62">
        <f>SUM(K25:K27)</f>
        <v>74700</v>
      </c>
      <c r="L24" s="62">
        <f>SUM(L25:L27)</f>
        <v>0</v>
      </c>
      <c r="M24" s="62">
        <f>SUM(M25:M27)</f>
        <v>1181200</v>
      </c>
      <c r="N24" s="66">
        <f t="shared" si="0"/>
        <v>1255900</v>
      </c>
      <c r="O24" s="62">
        <f>SUM(O25:O27)</f>
        <v>0</v>
      </c>
      <c r="P24" s="62">
        <f>SUM(P25:P27)</f>
        <v>0</v>
      </c>
      <c r="Q24" s="62">
        <f>SUM(Q25:Q27)</f>
        <v>0</v>
      </c>
      <c r="R24" s="66">
        <f t="shared" si="1"/>
        <v>0</v>
      </c>
      <c r="S24" s="83">
        <f t="shared" si="2"/>
        <v>1255900</v>
      </c>
    </row>
    <row r="25" spans="2:19" s="56" customFormat="1" ht="16.5" customHeight="1">
      <c r="B25" s="57" t="s">
        <v>34</v>
      </c>
      <c r="C25" s="58"/>
      <c r="D25" s="58"/>
      <c r="E25" s="58"/>
      <c r="F25" s="55"/>
      <c r="G25" s="58"/>
      <c r="H25" s="58"/>
      <c r="I25" s="58"/>
      <c r="J25" s="55"/>
      <c r="K25" s="58">
        <v>74700</v>
      </c>
      <c r="L25" s="58"/>
      <c r="M25" s="58">
        <v>101200</v>
      </c>
      <c r="N25" s="55">
        <f t="shared" si="0"/>
        <v>175900</v>
      </c>
      <c r="O25" s="58"/>
      <c r="P25" s="58"/>
      <c r="Q25" s="58"/>
      <c r="R25" s="55">
        <f t="shared" si="1"/>
        <v>0</v>
      </c>
      <c r="S25" s="83">
        <f t="shared" si="2"/>
        <v>175900</v>
      </c>
    </row>
    <row r="26" spans="2:19" s="56" customFormat="1" ht="16.5" customHeight="1">
      <c r="B26" s="57" t="s">
        <v>35</v>
      </c>
      <c r="C26" s="58"/>
      <c r="D26" s="58"/>
      <c r="E26" s="58"/>
      <c r="F26" s="55"/>
      <c r="G26" s="58"/>
      <c r="H26" s="58"/>
      <c r="I26" s="58"/>
      <c r="J26" s="55"/>
      <c r="K26" s="58">
        <v>0</v>
      </c>
      <c r="L26" s="58"/>
      <c r="M26" s="58">
        <v>1080000</v>
      </c>
      <c r="N26" s="55">
        <f t="shared" si="0"/>
        <v>1080000</v>
      </c>
      <c r="O26" s="58"/>
      <c r="P26" s="58"/>
      <c r="Q26" s="58"/>
      <c r="R26" s="55">
        <f t="shared" si="1"/>
        <v>0</v>
      </c>
      <c r="S26" s="83">
        <f t="shared" si="2"/>
        <v>1080000</v>
      </c>
    </row>
    <row r="27" spans="2:19" s="56" customFormat="1" ht="16.5" customHeight="1">
      <c r="B27" s="57" t="s">
        <v>46</v>
      </c>
      <c r="C27" s="58"/>
      <c r="D27" s="58"/>
      <c r="E27" s="58"/>
      <c r="F27" s="55"/>
      <c r="G27" s="58"/>
      <c r="H27" s="58"/>
      <c r="I27" s="58"/>
      <c r="J27" s="55"/>
      <c r="K27" s="58"/>
      <c r="L27" s="58"/>
      <c r="M27" s="58"/>
      <c r="N27" s="55">
        <f t="shared" si="0"/>
        <v>0</v>
      </c>
      <c r="O27" s="58"/>
      <c r="P27" s="58"/>
      <c r="Q27" s="58"/>
      <c r="R27" s="55">
        <f t="shared" si="1"/>
        <v>0</v>
      </c>
      <c r="S27" s="83">
        <f t="shared" si="2"/>
        <v>0</v>
      </c>
    </row>
    <row r="28" spans="2:19" s="67" customFormat="1" ht="16.5" customHeight="1">
      <c r="B28" s="61" t="s">
        <v>28</v>
      </c>
      <c r="C28" s="62"/>
      <c r="D28" s="62"/>
      <c r="E28" s="62"/>
      <c r="F28" s="66"/>
      <c r="G28" s="62"/>
      <c r="H28" s="62"/>
      <c r="I28" s="62"/>
      <c r="J28" s="66"/>
      <c r="K28" s="62">
        <f>SUM(K29+K30+K31+K34+K35)</f>
        <v>667813</v>
      </c>
      <c r="L28" s="62">
        <f>SUM(L29+L30+L31+L34+L35)</f>
        <v>1438623</v>
      </c>
      <c r="M28" s="62">
        <f>SUM(M29+M30+M31+M34+M35)</f>
        <v>851591</v>
      </c>
      <c r="N28" s="66">
        <f t="shared" si="0"/>
        <v>2958027</v>
      </c>
      <c r="O28" s="62">
        <f>SUM(O29+O30+O31+O34+O35)</f>
        <v>0</v>
      </c>
      <c r="P28" s="62">
        <f>SUM(P29+P30+P31+P34+P35)</f>
        <v>0</v>
      </c>
      <c r="Q28" s="62">
        <f>SUM(Q29+Q30+Q31+Q34+Q35)</f>
        <v>0</v>
      </c>
      <c r="R28" s="66">
        <f t="shared" si="1"/>
        <v>0</v>
      </c>
      <c r="S28" s="83">
        <f t="shared" si="2"/>
        <v>2958027</v>
      </c>
    </row>
    <row r="29" spans="2:19" s="56" customFormat="1" ht="16.5" customHeight="1">
      <c r="B29" s="57" t="s">
        <v>33</v>
      </c>
      <c r="C29" s="58"/>
      <c r="D29" s="58"/>
      <c r="E29" s="58"/>
      <c r="F29" s="55"/>
      <c r="G29" s="58"/>
      <c r="H29" s="58"/>
      <c r="I29" s="58"/>
      <c r="J29" s="55"/>
      <c r="K29" s="58">
        <v>667813</v>
      </c>
      <c r="L29" s="58">
        <v>630291</v>
      </c>
      <c r="M29" s="58">
        <v>636591</v>
      </c>
      <c r="N29" s="55">
        <f t="shared" si="0"/>
        <v>1934695</v>
      </c>
      <c r="O29" s="58"/>
      <c r="P29" s="58"/>
      <c r="Q29" s="58"/>
      <c r="R29" s="55">
        <f t="shared" si="1"/>
        <v>0</v>
      </c>
      <c r="S29" s="83">
        <f t="shared" si="2"/>
        <v>1934695</v>
      </c>
    </row>
    <row r="30" spans="2:19" s="56" customFormat="1" ht="16.5" customHeight="1">
      <c r="B30" s="57" t="s">
        <v>29</v>
      </c>
      <c r="C30" s="58"/>
      <c r="D30" s="58"/>
      <c r="E30" s="58"/>
      <c r="F30" s="55"/>
      <c r="G30" s="58"/>
      <c r="H30" s="58"/>
      <c r="I30" s="58"/>
      <c r="J30" s="55"/>
      <c r="K30" s="58">
        <v>0</v>
      </c>
      <c r="L30" s="58">
        <v>808332</v>
      </c>
      <c r="M30" s="58">
        <v>215000</v>
      </c>
      <c r="N30" s="55">
        <f t="shared" si="0"/>
        <v>1023332</v>
      </c>
      <c r="O30" s="58"/>
      <c r="P30" s="58"/>
      <c r="Q30" s="58"/>
      <c r="R30" s="55">
        <f t="shared" si="1"/>
        <v>0</v>
      </c>
      <c r="S30" s="83">
        <f t="shared" si="2"/>
        <v>1023332</v>
      </c>
    </row>
    <row r="31" spans="2:19" s="56" customFormat="1" ht="16.5" customHeight="1">
      <c r="B31" s="57" t="s">
        <v>32</v>
      </c>
      <c r="C31" s="58"/>
      <c r="D31" s="58"/>
      <c r="E31" s="58"/>
      <c r="F31" s="55"/>
      <c r="G31" s="58"/>
      <c r="H31" s="58"/>
      <c r="I31" s="58"/>
      <c r="J31" s="55"/>
      <c r="K31" s="58">
        <f>SUM(K32:K33)</f>
        <v>0</v>
      </c>
      <c r="L31" s="58">
        <f>SUM(L32:L33)</f>
        <v>0</v>
      </c>
      <c r="M31" s="58">
        <f>SUM(M32:M33)</f>
        <v>0</v>
      </c>
      <c r="N31" s="55">
        <f t="shared" si="0"/>
        <v>0</v>
      </c>
      <c r="O31" s="58">
        <f>SUM(O32:O33)</f>
        <v>0</v>
      </c>
      <c r="P31" s="58">
        <f>SUM(P32:P33)</f>
        <v>0</v>
      </c>
      <c r="Q31" s="58">
        <f>SUM(Q32:Q33)</f>
        <v>0</v>
      </c>
      <c r="R31" s="55">
        <f t="shared" si="1"/>
        <v>0</v>
      </c>
      <c r="S31" s="83">
        <f t="shared" si="2"/>
        <v>0</v>
      </c>
    </row>
    <row r="32" spans="2:19" ht="16.5" customHeight="1">
      <c r="B32" s="63" t="s">
        <v>44</v>
      </c>
      <c r="C32" s="58"/>
      <c r="D32" s="58"/>
      <c r="E32" s="58"/>
      <c r="F32" s="55"/>
      <c r="G32" s="58"/>
      <c r="H32" s="58"/>
      <c r="I32" s="58"/>
      <c r="J32" s="55"/>
      <c r="K32" s="58"/>
      <c r="L32" s="58"/>
      <c r="M32" s="58"/>
      <c r="N32" s="55">
        <f t="shared" si="0"/>
        <v>0</v>
      </c>
      <c r="O32" s="58"/>
      <c r="P32" s="58"/>
      <c r="Q32" s="58"/>
      <c r="R32" s="55">
        <f t="shared" si="1"/>
        <v>0</v>
      </c>
      <c r="S32" s="83">
        <f t="shared" si="2"/>
        <v>0</v>
      </c>
    </row>
    <row r="33" spans="2:19" ht="16.5" customHeight="1">
      <c r="B33" s="63" t="s">
        <v>79</v>
      </c>
      <c r="C33" s="58"/>
      <c r="D33" s="58"/>
      <c r="E33" s="58"/>
      <c r="F33" s="55"/>
      <c r="G33" s="58"/>
      <c r="H33" s="58"/>
      <c r="I33" s="58"/>
      <c r="J33" s="55"/>
      <c r="K33" s="58"/>
      <c r="L33" s="58"/>
      <c r="M33" s="58"/>
      <c r="N33" s="55">
        <f t="shared" si="0"/>
        <v>0</v>
      </c>
      <c r="O33" s="58"/>
      <c r="P33" s="58"/>
      <c r="Q33" s="58"/>
      <c r="R33" s="55">
        <f t="shared" si="1"/>
        <v>0</v>
      </c>
      <c r="S33" s="83">
        <f t="shared" si="2"/>
        <v>0</v>
      </c>
    </row>
    <row r="34" spans="2:19" s="56" customFormat="1" ht="16.5" customHeight="1">
      <c r="B34" s="57" t="s">
        <v>30</v>
      </c>
      <c r="C34" s="58"/>
      <c r="D34" s="58"/>
      <c r="E34" s="58"/>
      <c r="F34" s="55"/>
      <c r="G34" s="58"/>
      <c r="H34" s="58"/>
      <c r="I34" s="58"/>
      <c r="J34" s="55"/>
      <c r="K34" s="58"/>
      <c r="L34" s="58"/>
      <c r="M34" s="58"/>
      <c r="N34" s="55">
        <f t="shared" si="0"/>
        <v>0</v>
      </c>
      <c r="O34" s="58"/>
      <c r="P34" s="58"/>
      <c r="Q34" s="58"/>
      <c r="R34" s="55">
        <f t="shared" si="1"/>
        <v>0</v>
      </c>
      <c r="S34" s="83">
        <f t="shared" si="2"/>
        <v>0</v>
      </c>
    </row>
    <row r="35" spans="2:19" s="56" customFormat="1" ht="16.5" customHeight="1">
      <c r="B35" s="57" t="s">
        <v>83</v>
      </c>
      <c r="C35" s="58"/>
      <c r="D35" s="58"/>
      <c r="E35" s="58"/>
      <c r="F35" s="55"/>
      <c r="G35" s="58"/>
      <c r="H35" s="58"/>
      <c r="I35" s="58"/>
      <c r="J35" s="55"/>
      <c r="K35" s="58"/>
      <c r="L35" s="58"/>
      <c r="M35" s="58"/>
      <c r="N35" s="55">
        <f t="shared" si="0"/>
        <v>0</v>
      </c>
      <c r="O35" s="58"/>
      <c r="P35" s="58"/>
      <c r="Q35" s="58"/>
      <c r="R35" s="55">
        <f t="shared" si="1"/>
        <v>0</v>
      </c>
      <c r="S35" s="83">
        <f t="shared" si="2"/>
        <v>0</v>
      </c>
    </row>
    <row r="36" spans="2:19" s="67" customFormat="1" ht="16.5" customHeight="1">
      <c r="B36" s="61" t="s">
        <v>47</v>
      </c>
      <c r="C36" s="76"/>
      <c r="D36" s="76"/>
      <c r="E36" s="76"/>
      <c r="F36" s="66"/>
      <c r="G36" s="76"/>
      <c r="H36" s="76"/>
      <c r="I36" s="76"/>
      <c r="J36" s="66"/>
      <c r="K36" s="76">
        <f>SUM(K37:K40)</f>
        <v>0</v>
      </c>
      <c r="L36" s="76">
        <f>SUM(L37:L40)</f>
        <v>0</v>
      </c>
      <c r="M36" s="76">
        <f>SUM(M37:M40)</f>
        <v>0</v>
      </c>
      <c r="N36" s="66">
        <f t="shared" si="0"/>
        <v>0</v>
      </c>
      <c r="O36" s="76">
        <f>SUM(O37:O40)</f>
        <v>0</v>
      </c>
      <c r="P36" s="76">
        <f>SUM(P37:P40)</f>
        <v>0</v>
      </c>
      <c r="Q36" s="76">
        <f>SUM(Q37:Q40)</f>
        <v>0</v>
      </c>
      <c r="R36" s="66">
        <f t="shared" si="1"/>
        <v>0</v>
      </c>
      <c r="S36" s="83">
        <f t="shared" si="2"/>
        <v>0</v>
      </c>
    </row>
    <row r="37" spans="2:19" s="56" customFormat="1" ht="16.5" customHeight="1">
      <c r="B37" s="57" t="s">
        <v>80</v>
      </c>
      <c r="C37" s="58"/>
      <c r="D37" s="58"/>
      <c r="E37" s="58"/>
      <c r="F37" s="55"/>
      <c r="G37" s="58"/>
      <c r="H37" s="58"/>
      <c r="I37" s="58"/>
      <c r="J37" s="55"/>
      <c r="K37" s="58"/>
      <c r="L37" s="58"/>
      <c r="M37" s="58"/>
      <c r="N37" s="55">
        <f t="shared" si="0"/>
        <v>0</v>
      </c>
      <c r="O37" s="58"/>
      <c r="P37" s="58"/>
      <c r="Q37" s="58"/>
      <c r="R37" s="55">
        <f t="shared" si="1"/>
        <v>0</v>
      </c>
      <c r="S37" s="83">
        <f t="shared" si="2"/>
        <v>0</v>
      </c>
    </row>
    <row r="38" spans="2:19" s="56" customFormat="1" ht="16.5" customHeight="1">
      <c r="B38" s="57" t="s">
        <v>81</v>
      </c>
      <c r="C38" s="58"/>
      <c r="D38" s="58"/>
      <c r="E38" s="58"/>
      <c r="F38" s="55"/>
      <c r="G38" s="58"/>
      <c r="H38" s="58"/>
      <c r="I38" s="58"/>
      <c r="J38" s="55"/>
      <c r="K38" s="58"/>
      <c r="L38" s="58"/>
      <c r="M38" s="58"/>
      <c r="N38" s="55">
        <f t="shared" si="0"/>
        <v>0</v>
      </c>
      <c r="O38" s="58"/>
      <c r="P38" s="58"/>
      <c r="Q38" s="58"/>
      <c r="R38" s="55">
        <f t="shared" si="1"/>
        <v>0</v>
      </c>
      <c r="S38" s="83">
        <f t="shared" si="2"/>
        <v>0</v>
      </c>
    </row>
    <row r="39" spans="2:19" s="56" customFormat="1" ht="16.5" customHeight="1">
      <c r="B39" s="57" t="s">
        <v>86</v>
      </c>
      <c r="C39" s="58"/>
      <c r="D39" s="58"/>
      <c r="E39" s="58"/>
      <c r="F39" s="55"/>
      <c r="G39" s="58"/>
      <c r="H39" s="58"/>
      <c r="I39" s="58"/>
      <c r="J39" s="55"/>
      <c r="K39" s="58"/>
      <c r="L39" s="58"/>
      <c r="M39" s="58"/>
      <c r="N39" s="55">
        <f t="shared" si="0"/>
        <v>0</v>
      </c>
      <c r="O39" s="58"/>
      <c r="P39" s="58"/>
      <c r="Q39" s="58"/>
      <c r="R39" s="55">
        <f t="shared" si="1"/>
        <v>0</v>
      </c>
      <c r="S39" s="83">
        <f t="shared" si="2"/>
        <v>0</v>
      </c>
    </row>
    <row r="40" spans="2:19" s="56" customFormat="1" ht="16.5" customHeight="1">
      <c r="B40" s="57" t="s">
        <v>87</v>
      </c>
      <c r="C40" s="58"/>
      <c r="D40" s="58"/>
      <c r="E40" s="58"/>
      <c r="F40" s="55"/>
      <c r="G40" s="58"/>
      <c r="H40" s="58"/>
      <c r="I40" s="58"/>
      <c r="J40" s="55"/>
      <c r="K40" s="58"/>
      <c r="L40" s="58"/>
      <c r="M40" s="58"/>
      <c r="N40" s="55">
        <f t="shared" si="0"/>
        <v>0</v>
      </c>
      <c r="O40" s="58"/>
      <c r="P40" s="58"/>
      <c r="Q40" s="58"/>
      <c r="R40" s="55">
        <f t="shared" si="1"/>
        <v>0</v>
      </c>
      <c r="S40" s="84">
        <f t="shared" si="2"/>
        <v>0</v>
      </c>
    </row>
    <row r="41" spans="2:19" s="67" customFormat="1" ht="16.5" customHeight="1" thickBot="1">
      <c r="B41" s="77" t="s">
        <v>31</v>
      </c>
      <c r="C41" s="78"/>
      <c r="D41" s="78"/>
      <c r="E41" s="78"/>
      <c r="F41" s="79"/>
      <c r="G41" s="78"/>
      <c r="H41" s="78"/>
      <c r="I41" s="78"/>
      <c r="J41" s="79"/>
      <c r="K41" s="78">
        <f>SUM(K8+K14+K24+K28+K36)</f>
        <v>2017407.43</v>
      </c>
      <c r="L41" s="78">
        <f>SUM(L8+L14+L24+L28+L36)</f>
        <v>2984788.69</v>
      </c>
      <c r="M41" s="78">
        <f>SUM(M8+M14+M24+M28+M36)</f>
        <v>2739902.59</v>
      </c>
      <c r="N41" s="79">
        <f t="shared" si="0"/>
        <v>7742098.71</v>
      </c>
      <c r="O41" s="78">
        <f>SUM(O8+O14+O24+O28+O36)</f>
        <v>0</v>
      </c>
      <c r="P41" s="78">
        <f>SUM(P8+P14+P24+P28+P36)</f>
        <v>0</v>
      </c>
      <c r="Q41" s="78">
        <f>SUM(Q8+Q14+Q24+Q28+Q36)</f>
        <v>0</v>
      </c>
      <c r="R41" s="79">
        <f t="shared" si="1"/>
        <v>0</v>
      </c>
      <c r="S41" s="85">
        <f t="shared" si="2"/>
        <v>7742098.71</v>
      </c>
    </row>
    <row r="42" ht="18.75" thickTop="1">
      <c r="B42" s="64" t="s">
        <v>114</v>
      </c>
    </row>
    <row r="43" ht="18">
      <c r="B43" s="64"/>
    </row>
    <row r="44" spans="2:19" ht="21.75" customHeight="1">
      <c r="B44" s="101" t="s">
        <v>115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2:19" ht="21.75" customHeight="1">
      <c r="B45" s="102" t="s">
        <v>1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</row>
    <row r="46" spans="1:19" ht="21.75" customHeight="1">
      <c r="A46" s="65" t="s">
        <v>82</v>
      </c>
      <c r="B46" s="92" t="s">
        <v>2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</row>
    <row r="47" spans="2:19" ht="21.75" customHeight="1">
      <c r="B47" s="92" t="s">
        <v>116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</row>
    <row r="48" spans="2:19" ht="21.75" customHeight="1">
      <c r="B48" s="98" t="s">
        <v>0</v>
      </c>
      <c r="C48" s="100" t="s">
        <v>104</v>
      </c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2:19" ht="21.75" customHeight="1">
      <c r="B49" s="99"/>
      <c r="C49" s="50" t="s">
        <v>5</v>
      </c>
      <c r="D49" s="50" t="s">
        <v>6</v>
      </c>
      <c r="E49" s="50" t="s">
        <v>7</v>
      </c>
      <c r="F49" s="51" t="s">
        <v>17</v>
      </c>
      <c r="G49" s="50" t="s">
        <v>8</v>
      </c>
      <c r="H49" s="50" t="s">
        <v>9</v>
      </c>
      <c r="I49" s="50" t="s">
        <v>10</v>
      </c>
      <c r="J49" s="51" t="s">
        <v>18</v>
      </c>
      <c r="K49" s="50" t="s">
        <v>11</v>
      </c>
      <c r="L49" s="50" t="s">
        <v>12</v>
      </c>
      <c r="M49" s="50" t="s">
        <v>13</v>
      </c>
      <c r="N49" s="51" t="s">
        <v>19</v>
      </c>
      <c r="O49" s="50" t="s">
        <v>14</v>
      </c>
      <c r="P49" s="50" t="s">
        <v>15</v>
      </c>
      <c r="Q49" s="50" t="s">
        <v>16</v>
      </c>
      <c r="R49" s="52" t="s">
        <v>20</v>
      </c>
      <c r="S49" s="81" t="s">
        <v>4</v>
      </c>
    </row>
    <row r="50" spans="2:19" ht="21.75" customHeight="1">
      <c r="B50" s="53" t="s">
        <v>21</v>
      </c>
      <c r="C50" s="54"/>
      <c r="D50" s="54"/>
      <c r="E50" s="54"/>
      <c r="F50" s="66"/>
      <c r="G50" s="54"/>
      <c r="H50" s="80"/>
      <c r="I50" s="54"/>
      <c r="J50" s="69"/>
      <c r="K50" s="54"/>
      <c r="L50" s="54"/>
      <c r="M50" s="54"/>
      <c r="N50" s="66"/>
      <c r="O50" s="54">
        <f>O52</f>
        <v>4449</v>
      </c>
      <c r="P50" s="54">
        <f>SUM(P51:P55)</f>
        <v>25614</v>
      </c>
      <c r="Q50" s="54">
        <f>SUM(Q51:Q55)</f>
        <v>15843</v>
      </c>
      <c r="R50" s="66">
        <f aca="true" t="shared" si="3" ref="R50:R83">SUM(O50:Q50)</f>
        <v>45906</v>
      </c>
      <c r="S50" s="82">
        <f aca="true" t="shared" si="4" ref="S50:S83">SUM(R50,N50,J50,F50)</f>
        <v>45906</v>
      </c>
    </row>
    <row r="51" spans="2:19" ht="21.75" customHeight="1">
      <c r="B51" s="57" t="s">
        <v>42</v>
      </c>
      <c r="C51" s="58"/>
      <c r="D51" s="58"/>
      <c r="E51" s="58"/>
      <c r="F51" s="55"/>
      <c r="G51" s="58"/>
      <c r="H51" s="58"/>
      <c r="I51" s="58"/>
      <c r="J51" s="55"/>
      <c r="K51" s="58"/>
      <c r="L51" s="58"/>
      <c r="M51" s="58"/>
      <c r="N51" s="55"/>
      <c r="O51" s="58"/>
      <c r="P51" s="58"/>
      <c r="Q51" s="58"/>
      <c r="R51" s="55">
        <f t="shared" si="3"/>
        <v>0</v>
      </c>
      <c r="S51" s="83">
        <f t="shared" si="4"/>
        <v>0</v>
      </c>
    </row>
    <row r="52" spans="2:19" ht="21.75" customHeight="1">
      <c r="B52" s="57" t="s">
        <v>43</v>
      </c>
      <c r="C52" s="58"/>
      <c r="D52" s="58"/>
      <c r="E52" s="58"/>
      <c r="F52" s="55"/>
      <c r="G52" s="58"/>
      <c r="H52" s="60"/>
      <c r="I52" s="58"/>
      <c r="J52" s="68"/>
      <c r="K52" s="58"/>
      <c r="L52" s="58"/>
      <c r="M52" s="58"/>
      <c r="N52" s="55"/>
      <c r="O52" s="58">
        <v>4449</v>
      </c>
      <c r="P52" s="58">
        <v>25614</v>
      </c>
      <c r="Q52" s="58">
        <v>15843</v>
      </c>
      <c r="R52" s="55">
        <f t="shared" si="3"/>
        <v>45906</v>
      </c>
      <c r="S52" s="83">
        <f t="shared" si="4"/>
        <v>45906</v>
      </c>
    </row>
    <row r="53" spans="2:19" ht="21.75" customHeight="1">
      <c r="B53" s="57" t="s">
        <v>41</v>
      </c>
      <c r="C53" s="58"/>
      <c r="D53" s="58"/>
      <c r="E53" s="58"/>
      <c r="F53" s="55"/>
      <c r="G53" s="58"/>
      <c r="H53" s="58"/>
      <c r="I53" s="58"/>
      <c r="J53" s="55"/>
      <c r="K53" s="58"/>
      <c r="L53" s="58"/>
      <c r="M53" s="58"/>
      <c r="N53" s="55"/>
      <c r="O53" s="58"/>
      <c r="P53" s="58"/>
      <c r="Q53" s="58"/>
      <c r="R53" s="55">
        <f t="shared" si="3"/>
        <v>0</v>
      </c>
      <c r="S53" s="83">
        <f t="shared" si="4"/>
        <v>0</v>
      </c>
    </row>
    <row r="54" spans="2:19" ht="21.75" customHeight="1">
      <c r="B54" s="57" t="s">
        <v>85</v>
      </c>
      <c r="C54" s="58"/>
      <c r="D54" s="58"/>
      <c r="E54" s="58"/>
      <c r="F54" s="55"/>
      <c r="G54" s="58"/>
      <c r="H54" s="58"/>
      <c r="I54" s="58"/>
      <c r="J54" s="55"/>
      <c r="K54" s="58"/>
      <c r="L54" s="58"/>
      <c r="M54" s="58"/>
      <c r="N54" s="55"/>
      <c r="O54" s="58"/>
      <c r="P54" s="58"/>
      <c r="Q54" s="58"/>
      <c r="R54" s="55">
        <f t="shared" si="3"/>
        <v>0</v>
      </c>
      <c r="S54" s="83">
        <f t="shared" si="4"/>
        <v>0</v>
      </c>
    </row>
    <row r="55" spans="2:19" ht="21.75" customHeight="1">
      <c r="B55" s="57" t="s">
        <v>84</v>
      </c>
      <c r="C55" s="58"/>
      <c r="D55" s="58"/>
      <c r="E55" s="58"/>
      <c r="F55" s="55"/>
      <c r="G55" s="58"/>
      <c r="H55" s="58"/>
      <c r="I55" s="58"/>
      <c r="J55" s="55"/>
      <c r="K55" s="58"/>
      <c r="L55" s="58"/>
      <c r="M55" s="58"/>
      <c r="N55" s="55"/>
      <c r="O55" s="58"/>
      <c r="P55" s="58"/>
      <c r="Q55" s="58"/>
      <c r="R55" s="55">
        <f t="shared" si="3"/>
        <v>0</v>
      </c>
      <c r="S55" s="83">
        <f t="shared" si="4"/>
        <v>0</v>
      </c>
    </row>
    <row r="56" spans="2:19" ht="21.75" customHeight="1">
      <c r="B56" s="59" t="s">
        <v>22</v>
      </c>
      <c r="C56" s="62"/>
      <c r="D56" s="62"/>
      <c r="E56" s="62"/>
      <c r="F56" s="66"/>
      <c r="G56" s="62"/>
      <c r="H56" s="62"/>
      <c r="I56" s="62"/>
      <c r="J56" s="66"/>
      <c r="K56" s="62"/>
      <c r="L56" s="62"/>
      <c r="M56" s="62"/>
      <c r="N56" s="66"/>
      <c r="O56" s="62">
        <f>O57+O58+O59+O60+O61+O62+O63+O65+O64</f>
        <v>810863.7100000001</v>
      </c>
      <c r="P56" s="62">
        <f>P65+P63+P62+P61+P60+P59+P58+P57</f>
        <v>670171.21</v>
      </c>
      <c r="Q56" s="62">
        <f>SUM(Q57:Q65)</f>
        <v>1908248.92</v>
      </c>
      <c r="R56" s="66">
        <f t="shared" si="3"/>
        <v>3389283.84</v>
      </c>
      <c r="S56" s="83">
        <f t="shared" si="4"/>
        <v>3389283.84</v>
      </c>
    </row>
    <row r="57" spans="2:19" ht="21.75" customHeight="1">
      <c r="B57" s="57" t="s">
        <v>36</v>
      </c>
      <c r="C57" s="58"/>
      <c r="D57" s="58"/>
      <c r="E57" s="58"/>
      <c r="F57" s="55"/>
      <c r="G57" s="58"/>
      <c r="H57" s="58"/>
      <c r="I57" s="58"/>
      <c r="J57" s="55"/>
      <c r="K57" s="58"/>
      <c r="L57" s="58"/>
      <c r="M57" s="58"/>
      <c r="N57" s="55"/>
      <c r="O57" s="58">
        <v>316623</v>
      </c>
      <c r="P57" s="58">
        <v>260383</v>
      </c>
      <c r="Q57" s="58">
        <v>228441</v>
      </c>
      <c r="R57" s="55">
        <f t="shared" si="3"/>
        <v>805447</v>
      </c>
      <c r="S57" s="83">
        <f t="shared" si="4"/>
        <v>805447</v>
      </c>
    </row>
    <row r="58" spans="2:19" ht="21.75" customHeight="1">
      <c r="B58" s="57" t="s">
        <v>40</v>
      </c>
      <c r="C58" s="58"/>
      <c r="D58" s="58"/>
      <c r="E58" s="58"/>
      <c r="F58" s="55"/>
      <c r="G58" s="58"/>
      <c r="H58" s="58"/>
      <c r="I58" s="58"/>
      <c r="J58" s="55"/>
      <c r="K58" s="58"/>
      <c r="L58" s="58"/>
      <c r="M58" s="58"/>
      <c r="N58" s="55"/>
      <c r="O58" s="58">
        <v>11020</v>
      </c>
      <c r="P58" s="58">
        <v>11020</v>
      </c>
      <c r="Q58" s="58">
        <v>11020</v>
      </c>
      <c r="R58" s="55">
        <f t="shared" si="3"/>
        <v>33060</v>
      </c>
      <c r="S58" s="83">
        <f t="shared" si="4"/>
        <v>33060</v>
      </c>
    </row>
    <row r="59" spans="2:19" ht="21.75" customHeight="1">
      <c r="B59" s="57" t="s">
        <v>37</v>
      </c>
      <c r="C59" s="58"/>
      <c r="D59" s="58"/>
      <c r="E59" s="58"/>
      <c r="F59" s="55"/>
      <c r="G59" s="58"/>
      <c r="H59" s="58"/>
      <c r="I59" s="58"/>
      <c r="J59" s="55"/>
      <c r="K59" s="58"/>
      <c r="L59" s="58"/>
      <c r="M59" s="58"/>
      <c r="N59" s="55"/>
      <c r="O59" s="58">
        <v>170150</v>
      </c>
      <c r="P59" s="58">
        <v>81140</v>
      </c>
      <c r="Q59" s="58">
        <v>80840</v>
      </c>
      <c r="R59" s="55">
        <f t="shared" si="3"/>
        <v>332130</v>
      </c>
      <c r="S59" s="83">
        <f t="shared" si="4"/>
        <v>332130</v>
      </c>
    </row>
    <row r="60" spans="2:19" ht="21.75" customHeight="1">
      <c r="B60" s="57" t="s">
        <v>38</v>
      </c>
      <c r="C60" s="58"/>
      <c r="D60" s="58"/>
      <c r="E60" s="58"/>
      <c r="F60" s="55"/>
      <c r="G60" s="58"/>
      <c r="H60" s="58"/>
      <c r="I60" s="58"/>
      <c r="J60" s="55"/>
      <c r="K60" s="58"/>
      <c r="L60" s="58"/>
      <c r="M60" s="58"/>
      <c r="N60" s="55"/>
      <c r="O60" s="58">
        <v>59654</v>
      </c>
      <c r="P60" s="58">
        <v>160271.25</v>
      </c>
      <c r="Q60" s="58">
        <v>955551</v>
      </c>
      <c r="R60" s="55">
        <f t="shared" si="3"/>
        <v>1175476.25</v>
      </c>
      <c r="S60" s="83">
        <f t="shared" si="4"/>
        <v>1175476.25</v>
      </c>
    </row>
    <row r="61" spans="2:19" ht="21.75" customHeight="1">
      <c r="B61" s="57" t="s">
        <v>39</v>
      </c>
      <c r="C61" s="58"/>
      <c r="D61" s="58"/>
      <c r="E61" s="58"/>
      <c r="F61" s="55"/>
      <c r="G61" s="58"/>
      <c r="H61" s="58"/>
      <c r="I61" s="58"/>
      <c r="J61" s="55"/>
      <c r="K61" s="58"/>
      <c r="L61" s="58"/>
      <c r="M61" s="58"/>
      <c r="N61" s="55"/>
      <c r="O61" s="58">
        <v>26100</v>
      </c>
      <c r="P61" s="58">
        <v>20000</v>
      </c>
      <c r="Q61" s="58">
        <v>239078.15</v>
      </c>
      <c r="R61" s="55">
        <f t="shared" si="3"/>
        <v>285178.15</v>
      </c>
      <c r="S61" s="83">
        <f t="shared" si="4"/>
        <v>285178.15</v>
      </c>
    </row>
    <row r="62" spans="2:19" ht="21.75" customHeight="1">
      <c r="B62" s="57" t="s">
        <v>26</v>
      </c>
      <c r="C62" s="58"/>
      <c r="D62" s="58"/>
      <c r="E62" s="58"/>
      <c r="F62" s="55"/>
      <c r="G62" s="58"/>
      <c r="H62" s="58"/>
      <c r="I62" s="58"/>
      <c r="J62" s="55"/>
      <c r="K62" s="58"/>
      <c r="L62" s="58"/>
      <c r="M62" s="58"/>
      <c r="N62" s="55"/>
      <c r="O62" s="58">
        <v>212074.06</v>
      </c>
      <c r="P62" s="58">
        <v>119377.7</v>
      </c>
      <c r="Q62" s="58">
        <v>371608.82</v>
      </c>
      <c r="R62" s="55">
        <f t="shared" si="3"/>
        <v>703060.5800000001</v>
      </c>
      <c r="S62" s="83">
        <f t="shared" si="4"/>
        <v>703060.5800000001</v>
      </c>
    </row>
    <row r="63" spans="2:19" ht="21.75" customHeight="1">
      <c r="B63" s="57" t="s">
        <v>117</v>
      </c>
      <c r="C63" s="58"/>
      <c r="D63" s="58"/>
      <c r="E63" s="58"/>
      <c r="F63" s="55"/>
      <c r="G63" s="58"/>
      <c r="H63" s="58"/>
      <c r="I63" s="58"/>
      <c r="J63" s="55"/>
      <c r="K63" s="58"/>
      <c r="L63" s="58"/>
      <c r="M63" s="58"/>
      <c r="N63" s="55"/>
      <c r="O63" s="58">
        <v>31260.65</v>
      </c>
      <c r="P63" s="58">
        <v>15979.26</v>
      </c>
      <c r="Q63" s="58">
        <v>19709.95</v>
      </c>
      <c r="R63" s="55">
        <f t="shared" si="3"/>
        <v>66949.86</v>
      </c>
      <c r="S63" s="83">
        <f t="shared" si="4"/>
        <v>66949.86</v>
      </c>
    </row>
    <row r="64" spans="2:19" ht="21.75" customHeight="1">
      <c r="B64" s="57" t="s">
        <v>118</v>
      </c>
      <c r="C64" s="58"/>
      <c r="D64" s="58"/>
      <c r="E64" s="58"/>
      <c r="F64" s="55"/>
      <c r="G64" s="58"/>
      <c r="H64" s="58"/>
      <c r="I64" s="58"/>
      <c r="J64" s="55"/>
      <c r="K64" s="58"/>
      <c r="L64" s="58"/>
      <c r="M64" s="58"/>
      <c r="N64" s="55"/>
      <c r="O64" s="58">
        <v>-18018</v>
      </c>
      <c r="P64" s="58"/>
      <c r="Q64" s="58"/>
      <c r="R64" s="55">
        <f t="shared" si="3"/>
        <v>-18018</v>
      </c>
      <c r="S64" s="83">
        <f t="shared" si="4"/>
        <v>-18018</v>
      </c>
    </row>
    <row r="65" spans="2:19" ht="21.75" customHeight="1">
      <c r="B65" s="57" t="s">
        <v>119</v>
      </c>
      <c r="C65" s="58"/>
      <c r="D65" s="58"/>
      <c r="E65" s="60"/>
      <c r="F65" s="55"/>
      <c r="G65" s="58"/>
      <c r="H65" s="58"/>
      <c r="I65" s="58"/>
      <c r="J65" s="55"/>
      <c r="K65" s="58"/>
      <c r="L65" s="58"/>
      <c r="M65" s="58"/>
      <c r="N65" s="55"/>
      <c r="O65" s="58">
        <v>2000</v>
      </c>
      <c r="P65" s="58">
        <v>2000</v>
      </c>
      <c r="Q65" s="58">
        <v>2000</v>
      </c>
      <c r="R65" s="55">
        <f t="shared" si="3"/>
        <v>6000</v>
      </c>
      <c r="S65" s="83">
        <f t="shared" si="4"/>
        <v>6000</v>
      </c>
    </row>
    <row r="66" spans="2:19" ht="21.75" customHeight="1">
      <c r="B66" s="61" t="s">
        <v>27</v>
      </c>
      <c r="C66" s="62"/>
      <c r="D66" s="62"/>
      <c r="E66" s="62"/>
      <c r="F66" s="66"/>
      <c r="G66" s="62"/>
      <c r="H66" s="62"/>
      <c r="I66" s="62"/>
      <c r="J66" s="66"/>
      <c r="K66" s="62"/>
      <c r="L66" s="62"/>
      <c r="M66" s="62"/>
      <c r="N66" s="66"/>
      <c r="O66" s="90">
        <f>O68</f>
        <v>315000</v>
      </c>
      <c r="P66" s="62">
        <f>SUM(P67:P69)</f>
        <v>512800</v>
      </c>
      <c r="Q66" s="62">
        <f>SUM(Q67:Q69)</f>
        <v>0</v>
      </c>
      <c r="R66" s="66">
        <f t="shared" si="3"/>
        <v>827800</v>
      </c>
      <c r="S66" s="83">
        <f t="shared" si="4"/>
        <v>827800</v>
      </c>
    </row>
    <row r="67" spans="2:19" ht="21.75" customHeight="1">
      <c r="B67" s="57" t="s">
        <v>34</v>
      </c>
      <c r="C67" s="58"/>
      <c r="D67" s="58"/>
      <c r="E67" s="58"/>
      <c r="F67" s="55"/>
      <c r="G67" s="58"/>
      <c r="H67" s="58"/>
      <c r="I67" s="58"/>
      <c r="J67" s="55"/>
      <c r="K67" s="58"/>
      <c r="L67" s="58"/>
      <c r="M67" s="58"/>
      <c r="N67" s="55"/>
      <c r="O67" s="58"/>
      <c r="P67" s="58">
        <v>44000</v>
      </c>
      <c r="Q67" s="58"/>
      <c r="R67" s="55">
        <f t="shared" si="3"/>
        <v>44000</v>
      </c>
      <c r="S67" s="83">
        <f t="shared" si="4"/>
        <v>44000</v>
      </c>
    </row>
    <row r="68" spans="2:19" ht="21.75" customHeight="1">
      <c r="B68" s="57" t="s">
        <v>35</v>
      </c>
      <c r="C68" s="58"/>
      <c r="D68" s="58"/>
      <c r="E68" s="58"/>
      <c r="F68" s="55"/>
      <c r="G68" s="58"/>
      <c r="H68" s="58"/>
      <c r="I68" s="58"/>
      <c r="J68" s="55"/>
      <c r="K68" s="58"/>
      <c r="L68" s="58"/>
      <c r="M68" s="58"/>
      <c r="N68" s="55"/>
      <c r="O68" s="58">
        <v>315000</v>
      </c>
      <c r="P68" s="58">
        <v>468800</v>
      </c>
      <c r="Q68" s="58"/>
      <c r="R68" s="55">
        <f t="shared" si="3"/>
        <v>783800</v>
      </c>
      <c r="S68" s="83">
        <f t="shared" si="4"/>
        <v>783800</v>
      </c>
    </row>
    <row r="69" spans="2:19" ht="21.75" customHeight="1">
      <c r="B69" s="57" t="s">
        <v>46</v>
      </c>
      <c r="C69" s="58"/>
      <c r="D69" s="58"/>
      <c r="E69" s="58"/>
      <c r="F69" s="55"/>
      <c r="G69" s="58"/>
      <c r="H69" s="58"/>
      <c r="I69" s="58"/>
      <c r="J69" s="55"/>
      <c r="K69" s="58"/>
      <c r="L69" s="58"/>
      <c r="M69" s="58"/>
      <c r="N69" s="55"/>
      <c r="O69" s="58"/>
      <c r="P69" s="58"/>
      <c r="Q69" s="58"/>
      <c r="R69" s="55">
        <f t="shared" si="3"/>
        <v>0</v>
      </c>
      <c r="S69" s="83">
        <f t="shared" si="4"/>
        <v>0</v>
      </c>
    </row>
    <row r="70" spans="2:19" ht="21.75" customHeight="1">
      <c r="B70" s="61" t="s">
        <v>28</v>
      </c>
      <c r="C70" s="62"/>
      <c r="D70" s="62"/>
      <c r="E70" s="62"/>
      <c r="F70" s="66"/>
      <c r="G70" s="62"/>
      <c r="H70" s="62"/>
      <c r="I70" s="62"/>
      <c r="J70" s="66"/>
      <c r="K70" s="62"/>
      <c r="L70" s="62"/>
      <c r="M70" s="62"/>
      <c r="N70" s="66"/>
      <c r="O70" s="90">
        <f>O71</f>
        <v>601851</v>
      </c>
      <c r="P70" s="62">
        <f>SUM(P71+P72+P73+P76+P77)</f>
        <v>964140</v>
      </c>
      <c r="Q70" s="62">
        <f>SUM(Q71+Q72+Q73+Q76+Q77)</f>
        <v>854333</v>
      </c>
      <c r="R70" s="66">
        <f t="shared" si="3"/>
        <v>2420324</v>
      </c>
      <c r="S70" s="83">
        <f t="shared" si="4"/>
        <v>2420324</v>
      </c>
    </row>
    <row r="71" spans="2:19" ht="21.75" customHeight="1">
      <c r="B71" s="57" t="s">
        <v>33</v>
      </c>
      <c r="C71" s="58"/>
      <c r="D71" s="58"/>
      <c r="E71" s="58"/>
      <c r="F71" s="55"/>
      <c r="G71" s="58"/>
      <c r="H71" s="58"/>
      <c r="I71" s="58"/>
      <c r="J71" s="55"/>
      <c r="K71" s="58"/>
      <c r="L71" s="58"/>
      <c r="M71" s="58"/>
      <c r="N71" s="55"/>
      <c r="O71" s="91">
        <v>601851</v>
      </c>
      <c r="P71" s="58">
        <v>640100</v>
      </c>
      <c r="Q71" s="58">
        <v>854333</v>
      </c>
      <c r="R71" s="55">
        <f t="shared" si="3"/>
        <v>2096284</v>
      </c>
      <c r="S71" s="83">
        <f t="shared" si="4"/>
        <v>2096284</v>
      </c>
    </row>
    <row r="72" spans="2:19" ht="21.75" customHeight="1">
      <c r="B72" s="57" t="s">
        <v>29</v>
      </c>
      <c r="C72" s="58"/>
      <c r="D72" s="58"/>
      <c r="E72" s="58"/>
      <c r="F72" s="55"/>
      <c r="G72" s="58"/>
      <c r="H72" s="58"/>
      <c r="I72" s="58"/>
      <c r="J72" s="55"/>
      <c r="K72" s="58"/>
      <c r="L72" s="58"/>
      <c r="M72" s="58"/>
      <c r="N72" s="55"/>
      <c r="O72" s="58"/>
      <c r="P72" s="58">
        <v>324040</v>
      </c>
      <c r="Q72" s="58"/>
      <c r="R72" s="55">
        <f t="shared" si="3"/>
        <v>324040</v>
      </c>
      <c r="S72" s="83">
        <f t="shared" si="4"/>
        <v>324040</v>
      </c>
    </row>
    <row r="73" spans="2:19" ht="21.75" customHeight="1">
      <c r="B73" s="57" t="s">
        <v>32</v>
      </c>
      <c r="C73" s="58"/>
      <c r="D73" s="58"/>
      <c r="E73" s="58"/>
      <c r="F73" s="55"/>
      <c r="G73" s="58"/>
      <c r="H73" s="58"/>
      <c r="I73" s="58"/>
      <c r="J73" s="55"/>
      <c r="K73" s="58"/>
      <c r="L73" s="58"/>
      <c r="M73" s="58"/>
      <c r="N73" s="55"/>
      <c r="O73" s="58"/>
      <c r="P73" s="58">
        <f>SUM(P74:P75)</f>
        <v>0</v>
      </c>
      <c r="Q73" s="58">
        <f>SUM(Q74:Q75)</f>
        <v>0</v>
      </c>
      <c r="R73" s="55">
        <f t="shared" si="3"/>
        <v>0</v>
      </c>
      <c r="S73" s="83">
        <f t="shared" si="4"/>
        <v>0</v>
      </c>
    </row>
    <row r="74" spans="2:19" ht="21.75" customHeight="1">
      <c r="B74" s="63" t="s">
        <v>44</v>
      </c>
      <c r="C74" s="58"/>
      <c r="D74" s="58"/>
      <c r="E74" s="58"/>
      <c r="F74" s="55"/>
      <c r="G74" s="58"/>
      <c r="H74" s="58"/>
      <c r="I74" s="58"/>
      <c r="J74" s="55"/>
      <c r="K74" s="58"/>
      <c r="L74" s="58"/>
      <c r="M74" s="58"/>
      <c r="N74" s="55"/>
      <c r="O74" s="58"/>
      <c r="P74" s="58"/>
      <c r="Q74" s="58"/>
      <c r="R74" s="55">
        <f t="shared" si="3"/>
        <v>0</v>
      </c>
      <c r="S74" s="83">
        <f t="shared" si="4"/>
        <v>0</v>
      </c>
    </row>
    <row r="75" spans="2:19" ht="21.75" customHeight="1">
      <c r="B75" s="63" t="s">
        <v>79</v>
      </c>
      <c r="C75" s="58"/>
      <c r="D75" s="58"/>
      <c r="E75" s="58"/>
      <c r="F75" s="55"/>
      <c r="G75" s="58"/>
      <c r="H75" s="58"/>
      <c r="I75" s="58"/>
      <c r="J75" s="55"/>
      <c r="K75" s="58"/>
      <c r="L75" s="58"/>
      <c r="M75" s="58"/>
      <c r="N75" s="55"/>
      <c r="O75" s="58"/>
      <c r="P75" s="58"/>
      <c r="Q75" s="58"/>
      <c r="R75" s="55">
        <f t="shared" si="3"/>
        <v>0</v>
      </c>
      <c r="S75" s="83">
        <f t="shared" si="4"/>
        <v>0</v>
      </c>
    </row>
    <row r="76" spans="2:19" ht="21.75" customHeight="1">
      <c r="B76" s="57" t="s">
        <v>30</v>
      </c>
      <c r="C76" s="58"/>
      <c r="D76" s="58"/>
      <c r="E76" s="58"/>
      <c r="F76" s="55"/>
      <c r="G76" s="58"/>
      <c r="H76" s="58"/>
      <c r="I76" s="58"/>
      <c r="J76" s="55"/>
      <c r="K76" s="58"/>
      <c r="L76" s="58"/>
      <c r="M76" s="58"/>
      <c r="N76" s="55"/>
      <c r="O76" s="58"/>
      <c r="P76" s="58"/>
      <c r="Q76" s="58"/>
      <c r="R76" s="55">
        <f t="shared" si="3"/>
        <v>0</v>
      </c>
      <c r="S76" s="83">
        <f t="shared" si="4"/>
        <v>0</v>
      </c>
    </row>
    <row r="77" spans="2:19" ht="21.75" customHeight="1">
      <c r="B77" s="57" t="s">
        <v>83</v>
      </c>
      <c r="C77" s="58"/>
      <c r="D77" s="58"/>
      <c r="E77" s="58"/>
      <c r="F77" s="55"/>
      <c r="G77" s="58"/>
      <c r="H77" s="58"/>
      <c r="I77" s="58"/>
      <c r="J77" s="55"/>
      <c r="K77" s="58"/>
      <c r="L77" s="58"/>
      <c r="M77" s="58"/>
      <c r="N77" s="55"/>
      <c r="O77" s="58"/>
      <c r="P77" s="58"/>
      <c r="Q77" s="58"/>
      <c r="R77" s="55">
        <f t="shared" si="3"/>
        <v>0</v>
      </c>
      <c r="S77" s="83">
        <f t="shared" si="4"/>
        <v>0</v>
      </c>
    </row>
    <row r="78" spans="2:19" ht="21.75" customHeight="1">
      <c r="B78" s="61" t="s">
        <v>47</v>
      </c>
      <c r="C78" s="76"/>
      <c r="D78" s="76"/>
      <c r="E78" s="76"/>
      <c r="F78" s="66"/>
      <c r="G78" s="76"/>
      <c r="H78" s="76"/>
      <c r="I78" s="76"/>
      <c r="J78" s="66"/>
      <c r="K78" s="76"/>
      <c r="L78" s="76"/>
      <c r="M78" s="76"/>
      <c r="N78" s="66"/>
      <c r="O78" s="76"/>
      <c r="P78" s="76">
        <f>SUM(P79:P82)</f>
        <v>0</v>
      </c>
      <c r="Q78" s="76">
        <f>SUM(Q79:Q82)</f>
        <v>0</v>
      </c>
      <c r="R78" s="66">
        <f t="shared" si="3"/>
        <v>0</v>
      </c>
      <c r="S78" s="83">
        <f t="shared" si="4"/>
        <v>0</v>
      </c>
    </row>
    <row r="79" spans="2:19" ht="21.75" customHeight="1">
      <c r="B79" s="57" t="s">
        <v>80</v>
      </c>
      <c r="C79" s="58"/>
      <c r="D79" s="58"/>
      <c r="E79" s="58"/>
      <c r="F79" s="55"/>
      <c r="G79" s="58"/>
      <c r="H79" s="58"/>
      <c r="I79" s="58"/>
      <c r="J79" s="55"/>
      <c r="K79" s="58"/>
      <c r="L79" s="58"/>
      <c r="M79" s="58"/>
      <c r="N79" s="55"/>
      <c r="O79" s="58"/>
      <c r="P79" s="58"/>
      <c r="Q79" s="58"/>
      <c r="R79" s="55">
        <f t="shared" si="3"/>
        <v>0</v>
      </c>
      <c r="S79" s="83">
        <f t="shared" si="4"/>
        <v>0</v>
      </c>
    </row>
    <row r="80" spans="2:19" ht="21.75" customHeight="1">
      <c r="B80" s="57" t="s">
        <v>81</v>
      </c>
      <c r="C80" s="58"/>
      <c r="D80" s="58"/>
      <c r="E80" s="58"/>
      <c r="F80" s="55"/>
      <c r="G80" s="58"/>
      <c r="H80" s="58"/>
      <c r="I80" s="58"/>
      <c r="J80" s="55"/>
      <c r="K80" s="58"/>
      <c r="L80" s="58"/>
      <c r="M80" s="58"/>
      <c r="N80" s="55"/>
      <c r="O80" s="58"/>
      <c r="P80" s="58"/>
      <c r="Q80" s="58"/>
      <c r="R80" s="55">
        <f t="shared" si="3"/>
        <v>0</v>
      </c>
      <c r="S80" s="83">
        <f t="shared" si="4"/>
        <v>0</v>
      </c>
    </row>
    <row r="81" spans="2:19" ht="21.75" customHeight="1">
      <c r="B81" s="57" t="s">
        <v>86</v>
      </c>
      <c r="C81" s="58"/>
      <c r="D81" s="58"/>
      <c r="E81" s="58"/>
      <c r="F81" s="55"/>
      <c r="G81" s="58"/>
      <c r="H81" s="58"/>
      <c r="I81" s="58"/>
      <c r="J81" s="55"/>
      <c r="K81" s="58"/>
      <c r="L81" s="58"/>
      <c r="M81" s="58"/>
      <c r="N81" s="55"/>
      <c r="O81" s="58"/>
      <c r="P81" s="58"/>
      <c r="Q81" s="58"/>
      <c r="R81" s="55">
        <f t="shared" si="3"/>
        <v>0</v>
      </c>
      <c r="S81" s="83">
        <f t="shared" si="4"/>
        <v>0</v>
      </c>
    </row>
    <row r="82" spans="2:19" ht="21.75" customHeight="1">
      <c r="B82" s="57" t="s">
        <v>87</v>
      </c>
      <c r="C82" s="58"/>
      <c r="D82" s="58"/>
      <c r="E82" s="58"/>
      <c r="F82" s="55"/>
      <c r="G82" s="58"/>
      <c r="H82" s="58"/>
      <c r="I82" s="58"/>
      <c r="J82" s="55"/>
      <c r="K82" s="58"/>
      <c r="L82" s="58"/>
      <c r="M82" s="58"/>
      <c r="N82" s="55"/>
      <c r="O82" s="58"/>
      <c r="P82" s="58"/>
      <c r="Q82" s="58"/>
      <c r="R82" s="55">
        <f t="shared" si="3"/>
        <v>0</v>
      </c>
      <c r="S82" s="84">
        <f t="shared" si="4"/>
        <v>0</v>
      </c>
    </row>
    <row r="83" spans="2:19" ht="21.75" customHeight="1" thickBot="1">
      <c r="B83" s="77" t="s">
        <v>31</v>
      </c>
      <c r="C83" s="78"/>
      <c r="D83" s="78"/>
      <c r="E83" s="78"/>
      <c r="F83" s="79"/>
      <c r="G83" s="78"/>
      <c r="H83" s="78"/>
      <c r="I83" s="78"/>
      <c r="J83" s="79"/>
      <c r="K83" s="78"/>
      <c r="L83" s="78"/>
      <c r="M83" s="78"/>
      <c r="N83" s="79"/>
      <c r="O83" s="78">
        <f>O50+O56+O66+O70</f>
        <v>1732163.71</v>
      </c>
      <c r="P83" s="78">
        <f>SUM(P50+P56+P66+P70+P78)</f>
        <v>2172725.21</v>
      </c>
      <c r="Q83" s="78">
        <f>SUM(Q50+Q56+Q66+Q70+Q78)</f>
        <v>2778424.92</v>
      </c>
      <c r="R83" s="79">
        <f t="shared" si="3"/>
        <v>6683313.84</v>
      </c>
      <c r="S83" s="85">
        <f t="shared" si="4"/>
        <v>6683313.84</v>
      </c>
    </row>
    <row r="84" ht="21.75" customHeight="1" thickTop="1">
      <c r="B84" s="64" t="s">
        <v>114</v>
      </c>
    </row>
    <row r="85" ht="21.75" customHeight="1">
      <c r="B85" s="64"/>
    </row>
    <row r="86" ht="21.75" customHeight="1">
      <c r="S86" s="49"/>
    </row>
    <row r="87" ht="21.75" customHeight="1">
      <c r="S87" s="49"/>
    </row>
    <row r="88" ht="21.75" customHeight="1">
      <c r="S88" s="49"/>
    </row>
    <row r="89" ht="21.75" customHeight="1">
      <c r="S89" s="49"/>
    </row>
    <row r="90" ht="21.75" customHeight="1">
      <c r="S90" s="49"/>
    </row>
    <row r="91" ht="21.75" customHeight="1">
      <c r="S91" s="49"/>
    </row>
    <row r="92" ht="21.75" customHeight="1">
      <c r="S92" s="49"/>
    </row>
    <row r="93" ht="21.75" customHeight="1">
      <c r="S93" s="49"/>
    </row>
    <row r="94" ht="21.75" customHeight="1">
      <c r="S94" s="49"/>
    </row>
    <row r="95" ht="21.75" customHeight="1">
      <c r="S95" s="49"/>
    </row>
    <row r="96" ht="21.75" customHeight="1">
      <c r="S96" s="49"/>
    </row>
    <row r="97" ht="21.75" customHeight="1">
      <c r="S97" s="49"/>
    </row>
    <row r="98" ht="21.75" customHeight="1">
      <c r="S98" s="49"/>
    </row>
    <row r="99" ht="21.75" customHeight="1">
      <c r="S99" s="49"/>
    </row>
    <row r="100" ht="21.75" customHeight="1">
      <c r="S100" s="49"/>
    </row>
    <row r="101" ht="21.75" customHeight="1">
      <c r="S101" s="49"/>
    </row>
    <row r="102" ht="21.75" customHeight="1">
      <c r="S102" s="49"/>
    </row>
    <row r="103" ht="21.75" customHeight="1">
      <c r="S103" s="49"/>
    </row>
    <row r="104" ht="21.75" customHeight="1">
      <c r="S104" s="49"/>
    </row>
    <row r="105" ht="21.75" customHeight="1">
      <c r="S105" s="49"/>
    </row>
    <row r="106" ht="21.75" customHeight="1">
      <c r="S106" s="49"/>
    </row>
    <row r="107" ht="21.75" customHeight="1">
      <c r="S107" s="49"/>
    </row>
    <row r="108" ht="21.75" customHeight="1">
      <c r="S108" s="49"/>
    </row>
    <row r="109" ht="21.75" customHeight="1">
      <c r="S109" s="49"/>
    </row>
    <row r="110" ht="21.75" customHeight="1">
      <c r="S110" s="49"/>
    </row>
    <row r="111" ht="21.75" customHeight="1">
      <c r="S111" s="49"/>
    </row>
    <row r="112" ht="21.75" customHeight="1">
      <c r="S112" s="49"/>
    </row>
    <row r="113" ht="21.75" customHeight="1">
      <c r="S113" s="49"/>
    </row>
    <row r="114" ht="21.75" customHeight="1">
      <c r="S114" s="49"/>
    </row>
    <row r="115" ht="21.75" customHeight="1">
      <c r="S115" s="49"/>
    </row>
    <row r="116" ht="21.75" customHeight="1">
      <c r="S116" s="49"/>
    </row>
    <row r="117" ht="21.75" customHeight="1">
      <c r="S117" s="49"/>
    </row>
    <row r="118" ht="21.75" customHeight="1">
      <c r="S118" s="49"/>
    </row>
    <row r="119" ht="21.75" customHeight="1">
      <c r="S119" s="49"/>
    </row>
    <row r="120" ht="21.75" customHeight="1">
      <c r="S120" s="49"/>
    </row>
    <row r="121" ht="21.75" customHeight="1">
      <c r="S121" s="49"/>
    </row>
    <row r="122" ht="21.75" customHeight="1">
      <c r="S122" s="49"/>
    </row>
    <row r="123" ht="21.75" customHeight="1">
      <c r="S123" s="49"/>
    </row>
    <row r="124" ht="21.75" customHeight="1">
      <c r="S124" s="49"/>
    </row>
    <row r="125" ht="21.75" customHeight="1">
      <c r="S125" s="49"/>
    </row>
    <row r="126" ht="21.75" customHeight="1">
      <c r="S126" s="49"/>
    </row>
    <row r="127" ht="21.75" customHeight="1">
      <c r="S127" s="49"/>
    </row>
    <row r="128" ht="21.75" customHeight="1">
      <c r="S128" s="49"/>
    </row>
    <row r="129" ht="21.75" customHeight="1">
      <c r="S129" s="49"/>
    </row>
    <row r="130" ht="21.75" customHeight="1">
      <c r="S130" s="49"/>
    </row>
    <row r="131" ht="21.75" customHeight="1">
      <c r="S131" s="49"/>
    </row>
    <row r="132" ht="21.75" customHeight="1">
      <c r="S132" s="49"/>
    </row>
    <row r="133" ht="21.75" customHeight="1">
      <c r="S133" s="49"/>
    </row>
    <row r="134" ht="21.75" customHeight="1">
      <c r="S134" s="49"/>
    </row>
  </sheetData>
  <sheetProtection/>
  <mergeCells count="12">
    <mergeCell ref="B6:B7"/>
    <mergeCell ref="C6:S6"/>
    <mergeCell ref="B1:S1"/>
    <mergeCell ref="B2:S2"/>
    <mergeCell ref="B3:S3"/>
    <mergeCell ref="B4:S4"/>
    <mergeCell ref="B48:B49"/>
    <mergeCell ref="C48:S48"/>
    <mergeCell ref="B44:S44"/>
    <mergeCell ref="B45:S45"/>
    <mergeCell ref="B46:S46"/>
    <mergeCell ref="B47:S47"/>
  </mergeCells>
  <printOptions/>
  <pageMargins left="0.11811023622047245" right="0" top="0.64" bottom="1.2598425196850394" header="0.4" footer="0.15748031496062992"/>
  <pageSetup horizontalDpi="600" verticalDpi="600" orientation="landscape" paperSize="9" scale="84" r:id="rId1"/>
  <rowBreaks count="2" manualBreakCount="2">
    <brk id="27" max="255" man="1"/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S88"/>
  <sheetViews>
    <sheetView zoomScale="75" zoomScaleNormal="75" zoomScaleSheetLayoutView="100" workbookViewId="0" topLeftCell="C14">
      <selection activeCell="B44" sqref="A44:IV89"/>
    </sheetView>
  </sheetViews>
  <sheetFormatPr defaultColWidth="9.00390625" defaultRowHeight="21.75" customHeight="1"/>
  <cols>
    <col min="1" max="1" width="1.625" style="49" hidden="1" customWidth="1"/>
    <col min="2" max="2" width="23.875" style="49" customWidth="1"/>
    <col min="3" max="3" width="6.75390625" style="49" customWidth="1"/>
    <col min="4" max="4" width="7.50390625" style="49" customWidth="1"/>
    <col min="5" max="5" width="7.375" style="49" customWidth="1"/>
    <col min="6" max="6" width="7.875" style="49" customWidth="1"/>
    <col min="7" max="7" width="7.125" style="49" customWidth="1"/>
    <col min="8" max="8" width="6.875" style="49" customWidth="1"/>
    <col min="9" max="9" width="7.375" style="49" customWidth="1"/>
    <col min="10" max="10" width="7.625" style="49" customWidth="1"/>
    <col min="11" max="11" width="8.75390625" style="49" customWidth="1"/>
    <col min="12" max="12" width="8.375" style="49" customWidth="1"/>
    <col min="13" max="13" width="9.00390625" style="49" customWidth="1"/>
    <col min="14" max="14" width="7.125" style="49" customWidth="1"/>
    <col min="15" max="15" width="8.875" style="49" customWidth="1"/>
    <col min="16" max="16" width="9.25390625" style="49" customWidth="1"/>
    <col min="17" max="17" width="8.50390625" style="49" customWidth="1"/>
    <col min="18" max="18" width="8.875" style="49" customWidth="1"/>
    <col min="19" max="19" width="9.625" style="86" customWidth="1"/>
    <col min="20" max="21" width="0.74609375" style="49" customWidth="1"/>
    <col min="22" max="16384" width="9.00390625" style="49" customWidth="1"/>
  </cols>
  <sheetData>
    <row r="1" spans="2:19" s="1" customFormat="1" ht="27" customHeight="1">
      <c r="B1" s="101" t="s">
        <v>115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2:19" s="1" customFormat="1" ht="21.75" customHeight="1">
      <c r="B2" s="102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2:19" s="1" customFormat="1" ht="21.75" customHeight="1">
      <c r="B3" s="92" t="s">
        <v>2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2:19" s="40" customFormat="1" ht="21.75" customHeight="1">
      <c r="B4" s="92" t="s">
        <v>116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</row>
    <row r="5" spans="2:19" s="89" customFormat="1" ht="21.75" customHeight="1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8"/>
    </row>
    <row r="6" spans="2:19" ht="18" customHeight="1">
      <c r="B6" s="106" t="s">
        <v>0</v>
      </c>
      <c r="C6" s="103" t="s">
        <v>104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19" ht="18" customHeight="1">
      <c r="B7" s="107"/>
      <c r="C7" s="50" t="s">
        <v>5</v>
      </c>
      <c r="D7" s="50" t="s">
        <v>6</v>
      </c>
      <c r="E7" s="50" t="s">
        <v>7</v>
      </c>
      <c r="F7" s="51" t="s">
        <v>17</v>
      </c>
      <c r="G7" s="50" t="s">
        <v>8</v>
      </c>
      <c r="H7" s="50" t="s">
        <v>9</v>
      </c>
      <c r="I7" s="50" t="s">
        <v>10</v>
      </c>
      <c r="J7" s="51" t="s">
        <v>18</v>
      </c>
      <c r="K7" s="50" t="s">
        <v>11</v>
      </c>
      <c r="L7" s="50" t="s">
        <v>12</v>
      </c>
      <c r="M7" s="50" t="s">
        <v>13</v>
      </c>
      <c r="N7" s="51" t="s">
        <v>19</v>
      </c>
      <c r="O7" s="50" t="s">
        <v>14</v>
      </c>
      <c r="P7" s="50" t="s">
        <v>15</v>
      </c>
      <c r="Q7" s="50" t="s">
        <v>16</v>
      </c>
      <c r="R7" s="52" t="s">
        <v>20</v>
      </c>
      <c r="S7" s="81" t="s">
        <v>4</v>
      </c>
    </row>
    <row r="8" spans="2:19" s="67" customFormat="1" ht="16.5" customHeight="1">
      <c r="B8" s="53" t="s">
        <v>21</v>
      </c>
      <c r="C8" s="54"/>
      <c r="D8" s="54"/>
      <c r="E8" s="54"/>
      <c r="F8" s="66"/>
      <c r="G8" s="54"/>
      <c r="H8" s="80"/>
      <c r="I8" s="54"/>
      <c r="J8" s="69"/>
      <c r="K8" s="54"/>
      <c r="L8" s="54"/>
      <c r="M8" s="54"/>
      <c r="N8" s="66"/>
      <c r="O8" s="54">
        <f>O10</f>
        <v>4449</v>
      </c>
      <c r="P8" s="54">
        <f>SUM(P9:P13)</f>
        <v>25614</v>
      </c>
      <c r="Q8" s="54">
        <f>SUM(Q9:Q13)</f>
        <v>15843</v>
      </c>
      <c r="R8" s="66">
        <f>SUM(O8:Q8)</f>
        <v>45906</v>
      </c>
      <c r="S8" s="82">
        <f aca="true" t="shared" si="0" ref="S8:S41">SUM(R8,N8,J8,F8)</f>
        <v>45906</v>
      </c>
    </row>
    <row r="9" spans="2:19" s="56" customFormat="1" ht="16.5" customHeight="1">
      <c r="B9" s="57" t="s">
        <v>42</v>
      </c>
      <c r="C9" s="58"/>
      <c r="D9" s="58"/>
      <c r="E9" s="58"/>
      <c r="F9" s="55"/>
      <c r="G9" s="58"/>
      <c r="H9" s="58"/>
      <c r="I9" s="58"/>
      <c r="J9" s="55"/>
      <c r="K9" s="58"/>
      <c r="L9" s="58"/>
      <c r="M9" s="58"/>
      <c r="N9" s="55"/>
      <c r="O9" s="58"/>
      <c r="P9" s="58"/>
      <c r="Q9" s="58"/>
      <c r="R9" s="55">
        <f aca="true" t="shared" si="1" ref="R9:R40">SUM(O9:Q9)</f>
        <v>0</v>
      </c>
      <c r="S9" s="83">
        <f t="shared" si="0"/>
        <v>0</v>
      </c>
    </row>
    <row r="10" spans="2:19" s="56" customFormat="1" ht="16.5" customHeight="1">
      <c r="B10" s="57" t="s">
        <v>43</v>
      </c>
      <c r="C10" s="58"/>
      <c r="D10" s="58"/>
      <c r="E10" s="58"/>
      <c r="F10" s="55"/>
      <c r="G10" s="58"/>
      <c r="H10" s="60"/>
      <c r="I10" s="58"/>
      <c r="J10" s="68"/>
      <c r="K10" s="58"/>
      <c r="L10" s="58"/>
      <c r="M10" s="58"/>
      <c r="N10" s="55"/>
      <c r="O10" s="58">
        <v>4449</v>
      </c>
      <c r="P10" s="58">
        <v>25614</v>
      </c>
      <c r="Q10" s="58">
        <v>15843</v>
      </c>
      <c r="R10" s="55">
        <f t="shared" si="1"/>
        <v>45906</v>
      </c>
      <c r="S10" s="83">
        <f t="shared" si="0"/>
        <v>45906</v>
      </c>
    </row>
    <row r="11" spans="2:19" s="56" customFormat="1" ht="16.5" customHeight="1">
      <c r="B11" s="57" t="s">
        <v>41</v>
      </c>
      <c r="C11" s="58"/>
      <c r="D11" s="58"/>
      <c r="E11" s="58"/>
      <c r="F11" s="55"/>
      <c r="G11" s="58"/>
      <c r="H11" s="58"/>
      <c r="I11" s="58"/>
      <c r="J11" s="55"/>
      <c r="K11" s="58"/>
      <c r="L11" s="58"/>
      <c r="M11" s="58"/>
      <c r="N11" s="55"/>
      <c r="O11" s="58"/>
      <c r="P11" s="58"/>
      <c r="Q11" s="58"/>
      <c r="R11" s="55">
        <f t="shared" si="1"/>
        <v>0</v>
      </c>
      <c r="S11" s="83">
        <f t="shared" si="0"/>
        <v>0</v>
      </c>
    </row>
    <row r="12" spans="2:19" s="56" customFormat="1" ht="16.5" customHeight="1">
      <c r="B12" s="57" t="s">
        <v>85</v>
      </c>
      <c r="C12" s="58"/>
      <c r="D12" s="58"/>
      <c r="E12" s="58"/>
      <c r="F12" s="55"/>
      <c r="G12" s="58"/>
      <c r="H12" s="58"/>
      <c r="I12" s="58"/>
      <c r="J12" s="55"/>
      <c r="K12" s="58"/>
      <c r="L12" s="58"/>
      <c r="M12" s="58"/>
      <c r="N12" s="55"/>
      <c r="O12" s="58"/>
      <c r="P12" s="58"/>
      <c r="Q12" s="58"/>
      <c r="R12" s="55">
        <f t="shared" si="1"/>
        <v>0</v>
      </c>
      <c r="S12" s="83">
        <f t="shared" si="0"/>
        <v>0</v>
      </c>
    </row>
    <row r="13" spans="2:19" s="56" customFormat="1" ht="16.5" customHeight="1">
      <c r="B13" s="57" t="s">
        <v>84</v>
      </c>
      <c r="C13" s="58"/>
      <c r="D13" s="58"/>
      <c r="E13" s="58"/>
      <c r="F13" s="55"/>
      <c r="G13" s="58"/>
      <c r="H13" s="58"/>
      <c r="I13" s="58"/>
      <c r="J13" s="55"/>
      <c r="K13" s="58"/>
      <c r="L13" s="58"/>
      <c r="M13" s="58"/>
      <c r="N13" s="55"/>
      <c r="O13" s="58"/>
      <c r="P13" s="58"/>
      <c r="Q13" s="58"/>
      <c r="R13" s="55">
        <f t="shared" si="1"/>
        <v>0</v>
      </c>
      <c r="S13" s="83">
        <f t="shared" si="0"/>
        <v>0</v>
      </c>
    </row>
    <row r="14" spans="2:19" s="67" customFormat="1" ht="16.5" customHeight="1">
      <c r="B14" s="59" t="s">
        <v>22</v>
      </c>
      <c r="C14" s="62"/>
      <c r="D14" s="62"/>
      <c r="E14" s="62"/>
      <c r="F14" s="66"/>
      <c r="G14" s="62"/>
      <c r="H14" s="62"/>
      <c r="I14" s="62"/>
      <c r="J14" s="66"/>
      <c r="K14" s="62"/>
      <c r="L14" s="62"/>
      <c r="M14" s="62"/>
      <c r="N14" s="66"/>
      <c r="O14" s="62">
        <f>O15+O16+O17+O18+O19+O20+O21+O23+O22</f>
        <v>810863.7100000001</v>
      </c>
      <c r="P14" s="62">
        <f>P23+P21+P20+P19+P18+P17+P16+P15</f>
        <v>670171.21</v>
      </c>
      <c r="Q14" s="62">
        <f>SUM(Q15:Q23)</f>
        <v>1908248.92</v>
      </c>
      <c r="R14" s="66">
        <f t="shared" si="1"/>
        <v>3389283.84</v>
      </c>
      <c r="S14" s="83">
        <f t="shared" si="0"/>
        <v>3389283.84</v>
      </c>
    </row>
    <row r="15" spans="2:19" s="56" customFormat="1" ht="16.5" customHeight="1">
      <c r="B15" s="57" t="s">
        <v>36</v>
      </c>
      <c r="C15" s="58"/>
      <c r="D15" s="58"/>
      <c r="E15" s="58"/>
      <c r="F15" s="55"/>
      <c r="G15" s="58"/>
      <c r="H15" s="58"/>
      <c r="I15" s="58"/>
      <c r="J15" s="55"/>
      <c r="K15" s="58"/>
      <c r="L15" s="58"/>
      <c r="M15" s="58"/>
      <c r="N15" s="55"/>
      <c r="O15" s="58">
        <v>316623</v>
      </c>
      <c r="P15" s="58">
        <v>260383</v>
      </c>
      <c r="Q15" s="58">
        <v>228441</v>
      </c>
      <c r="R15" s="55">
        <f t="shared" si="1"/>
        <v>805447</v>
      </c>
      <c r="S15" s="83">
        <f t="shared" si="0"/>
        <v>805447</v>
      </c>
    </row>
    <row r="16" spans="2:19" s="56" customFormat="1" ht="16.5" customHeight="1">
      <c r="B16" s="57" t="s">
        <v>40</v>
      </c>
      <c r="C16" s="58"/>
      <c r="D16" s="58"/>
      <c r="E16" s="58"/>
      <c r="F16" s="55"/>
      <c r="G16" s="58"/>
      <c r="H16" s="58"/>
      <c r="I16" s="58"/>
      <c r="J16" s="55"/>
      <c r="K16" s="58"/>
      <c r="L16" s="58"/>
      <c r="M16" s="58"/>
      <c r="N16" s="55"/>
      <c r="O16" s="58">
        <v>11020</v>
      </c>
      <c r="P16" s="58">
        <v>11020</v>
      </c>
      <c r="Q16" s="58">
        <v>11020</v>
      </c>
      <c r="R16" s="55">
        <f t="shared" si="1"/>
        <v>33060</v>
      </c>
      <c r="S16" s="83">
        <f t="shared" si="0"/>
        <v>33060</v>
      </c>
    </row>
    <row r="17" spans="2:19" s="56" customFormat="1" ht="16.5" customHeight="1">
      <c r="B17" s="57" t="s">
        <v>37</v>
      </c>
      <c r="C17" s="58"/>
      <c r="D17" s="58"/>
      <c r="E17" s="58"/>
      <c r="F17" s="55"/>
      <c r="G17" s="58"/>
      <c r="H17" s="58"/>
      <c r="I17" s="58"/>
      <c r="J17" s="55"/>
      <c r="K17" s="58"/>
      <c r="L17" s="58"/>
      <c r="M17" s="58"/>
      <c r="N17" s="55"/>
      <c r="O17" s="58">
        <v>170150</v>
      </c>
      <c r="P17" s="58">
        <v>81140</v>
      </c>
      <c r="Q17" s="58">
        <v>80840</v>
      </c>
      <c r="R17" s="55">
        <f t="shared" si="1"/>
        <v>332130</v>
      </c>
      <c r="S17" s="83">
        <f t="shared" si="0"/>
        <v>332130</v>
      </c>
    </row>
    <row r="18" spans="2:19" s="56" customFormat="1" ht="16.5" customHeight="1">
      <c r="B18" s="57" t="s">
        <v>38</v>
      </c>
      <c r="C18" s="58"/>
      <c r="D18" s="58"/>
      <c r="E18" s="58"/>
      <c r="F18" s="55"/>
      <c r="G18" s="58"/>
      <c r="H18" s="58"/>
      <c r="I18" s="58"/>
      <c r="J18" s="55"/>
      <c r="K18" s="58"/>
      <c r="L18" s="58"/>
      <c r="M18" s="58"/>
      <c r="N18" s="55"/>
      <c r="O18" s="58">
        <v>59654</v>
      </c>
      <c r="P18" s="58">
        <v>160271.25</v>
      </c>
      <c r="Q18" s="58">
        <v>955551</v>
      </c>
      <c r="R18" s="55">
        <f t="shared" si="1"/>
        <v>1175476.25</v>
      </c>
      <c r="S18" s="83">
        <f t="shared" si="0"/>
        <v>1175476.25</v>
      </c>
    </row>
    <row r="19" spans="2:19" s="56" customFormat="1" ht="16.5" customHeight="1">
      <c r="B19" s="57" t="s">
        <v>39</v>
      </c>
      <c r="C19" s="58"/>
      <c r="D19" s="58"/>
      <c r="E19" s="58"/>
      <c r="F19" s="55"/>
      <c r="G19" s="58"/>
      <c r="H19" s="58"/>
      <c r="I19" s="58"/>
      <c r="J19" s="55"/>
      <c r="K19" s="58"/>
      <c r="L19" s="58"/>
      <c r="M19" s="58"/>
      <c r="N19" s="55"/>
      <c r="O19" s="58">
        <v>26100</v>
      </c>
      <c r="P19" s="58">
        <v>20000</v>
      </c>
      <c r="Q19" s="58">
        <v>239078.15</v>
      </c>
      <c r="R19" s="55">
        <f t="shared" si="1"/>
        <v>285178.15</v>
      </c>
      <c r="S19" s="83">
        <f t="shared" si="0"/>
        <v>285178.15</v>
      </c>
    </row>
    <row r="20" spans="2:19" s="56" customFormat="1" ht="16.5" customHeight="1">
      <c r="B20" s="57" t="s">
        <v>26</v>
      </c>
      <c r="C20" s="58"/>
      <c r="D20" s="58"/>
      <c r="E20" s="58"/>
      <c r="F20" s="55"/>
      <c r="G20" s="58"/>
      <c r="H20" s="58"/>
      <c r="I20" s="58"/>
      <c r="J20" s="55"/>
      <c r="K20" s="58"/>
      <c r="L20" s="58"/>
      <c r="M20" s="58"/>
      <c r="N20" s="55"/>
      <c r="O20" s="58">
        <v>212074.06</v>
      </c>
      <c r="P20" s="58">
        <v>119377.7</v>
      </c>
      <c r="Q20" s="58">
        <v>371608.82</v>
      </c>
      <c r="R20" s="55">
        <f t="shared" si="1"/>
        <v>703060.5800000001</v>
      </c>
      <c r="S20" s="83">
        <f t="shared" si="0"/>
        <v>703060.5800000001</v>
      </c>
    </row>
    <row r="21" spans="2:19" s="56" customFormat="1" ht="16.5" customHeight="1">
      <c r="B21" s="57" t="s">
        <v>23</v>
      </c>
      <c r="C21" s="58"/>
      <c r="D21" s="58"/>
      <c r="E21" s="58"/>
      <c r="F21" s="55"/>
      <c r="G21" s="58"/>
      <c r="H21" s="58"/>
      <c r="I21" s="58"/>
      <c r="J21" s="55"/>
      <c r="K21" s="58"/>
      <c r="L21" s="58"/>
      <c r="M21" s="58"/>
      <c r="N21" s="55"/>
      <c r="O21" s="58">
        <v>31260.65</v>
      </c>
      <c r="P21" s="58">
        <v>15979.26</v>
      </c>
      <c r="Q21" s="58">
        <v>19709.95</v>
      </c>
      <c r="R21" s="55">
        <f t="shared" si="1"/>
        <v>66949.86</v>
      </c>
      <c r="S21" s="83">
        <f t="shared" si="0"/>
        <v>66949.86</v>
      </c>
    </row>
    <row r="22" spans="2:19" s="56" customFormat="1" ht="16.5" customHeight="1">
      <c r="B22" s="57" t="s">
        <v>24</v>
      </c>
      <c r="C22" s="58"/>
      <c r="D22" s="58"/>
      <c r="E22" s="58"/>
      <c r="F22" s="55"/>
      <c r="G22" s="58"/>
      <c r="H22" s="58"/>
      <c r="I22" s="58"/>
      <c r="J22" s="55"/>
      <c r="K22" s="58"/>
      <c r="L22" s="58"/>
      <c r="M22" s="58"/>
      <c r="N22" s="55"/>
      <c r="O22" s="58">
        <v>-18018</v>
      </c>
      <c r="P22" s="58"/>
      <c r="Q22" s="58"/>
      <c r="R22" s="55">
        <f t="shared" si="1"/>
        <v>-18018</v>
      </c>
      <c r="S22" s="83">
        <f t="shared" si="0"/>
        <v>-18018</v>
      </c>
    </row>
    <row r="23" spans="2:19" s="56" customFormat="1" ht="16.5" customHeight="1">
      <c r="B23" s="57" t="s">
        <v>25</v>
      </c>
      <c r="C23" s="58"/>
      <c r="D23" s="58"/>
      <c r="E23" s="60"/>
      <c r="F23" s="55"/>
      <c r="G23" s="58"/>
      <c r="H23" s="58"/>
      <c r="I23" s="58"/>
      <c r="J23" s="55"/>
      <c r="K23" s="58"/>
      <c r="L23" s="58"/>
      <c r="M23" s="58"/>
      <c r="N23" s="55"/>
      <c r="O23" s="58">
        <v>2000</v>
      </c>
      <c r="P23" s="58">
        <v>2000</v>
      </c>
      <c r="Q23" s="58">
        <v>2000</v>
      </c>
      <c r="R23" s="55">
        <f t="shared" si="1"/>
        <v>6000</v>
      </c>
      <c r="S23" s="83">
        <f t="shared" si="0"/>
        <v>6000</v>
      </c>
    </row>
    <row r="24" spans="2:19" s="67" customFormat="1" ht="16.5" customHeight="1">
      <c r="B24" s="61" t="s">
        <v>27</v>
      </c>
      <c r="C24" s="62"/>
      <c r="D24" s="62"/>
      <c r="E24" s="62"/>
      <c r="F24" s="66"/>
      <c r="G24" s="62"/>
      <c r="H24" s="62"/>
      <c r="I24" s="62"/>
      <c r="J24" s="66"/>
      <c r="K24" s="62"/>
      <c r="L24" s="62"/>
      <c r="M24" s="62"/>
      <c r="N24" s="66"/>
      <c r="O24" s="90">
        <f>O26</f>
        <v>315000</v>
      </c>
      <c r="P24" s="62">
        <f>SUM(P25:P27)</f>
        <v>512800</v>
      </c>
      <c r="Q24" s="62">
        <f>SUM(Q25:Q27)</f>
        <v>0</v>
      </c>
      <c r="R24" s="66">
        <f t="shared" si="1"/>
        <v>827800</v>
      </c>
      <c r="S24" s="83">
        <f t="shared" si="0"/>
        <v>827800</v>
      </c>
    </row>
    <row r="25" spans="2:19" s="56" customFormat="1" ht="16.5" customHeight="1">
      <c r="B25" s="57" t="s">
        <v>34</v>
      </c>
      <c r="C25" s="58"/>
      <c r="D25" s="58"/>
      <c r="E25" s="58"/>
      <c r="F25" s="55"/>
      <c r="G25" s="58"/>
      <c r="H25" s="58"/>
      <c r="I25" s="58"/>
      <c r="J25" s="55"/>
      <c r="K25" s="58"/>
      <c r="L25" s="58"/>
      <c r="M25" s="58"/>
      <c r="N25" s="55"/>
      <c r="O25" s="58"/>
      <c r="P25" s="58">
        <v>44000</v>
      </c>
      <c r="Q25" s="58"/>
      <c r="R25" s="55">
        <f t="shared" si="1"/>
        <v>44000</v>
      </c>
      <c r="S25" s="83">
        <f t="shared" si="0"/>
        <v>44000</v>
      </c>
    </row>
    <row r="26" spans="2:19" s="56" customFormat="1" ht="16.5" customHeight="1">
      <c r="B26" s="57" t="s">
        <v>35</v>
      </c>
      <c r="C26" s="58"/>
      <c r="D26" s="58"/>
      <c r="E26" s="58"/>
      <c r="F26" s="55"/>
      <c r="G26" s="58"/>
      <c r="H26" s="58"/>
      <c r="I26" s="58"/>
      <c r="J26" s="55"/>
      <c r="K26" s="58"/>
      <c r="L26" s="58"/>
      <c r="M26" s="58"/>
      <c r="N26" s="55"/>
      <c r="O26" s="58">
        <v>315000</v>
      </c>
      <c r="P26" s="58">
        <v>468800</v>
      </c>
      <c r="Q26" s="58"/>
      <c r="R26" s="55">
        <f t="shared" si="1"/>
        <v>783800</v>
      </c>
      <c r="S26" s="83">
        <f t="shared" si="0"/>
        <v>783800</v>
      </c>
    </row>
    <row r="27" spans="2:19" s="56" customFormat="1" ht="16.5" customHeight="1">
      <c r="B27" s="57" t="s">
        <v>46</v>
      </c>
      <c r="C27" s="58"/>
      <c r="D27" s="58"/>
      <c r="E27" s="58"/>
      <c r="F27" s="55"/>
      <c r="G27" s="58"/>
      <c r="H27" s="58"/>
      <c r="I27" s="58"/>
      <c r="J27" s="55"/>
      <c r="K27" s="58"/>
      <c r="L27" s="58"/>
      <c r="M27" s="58"/>
      <c r="N27" s="55"/>
      <c r="O27" s="58"/>
      <c r="P27" s="58"/>
      <c r="Q27" s="58"/>
      <c r="R27" s="55">
        <f t="shared" si="1"/>
        <v>0</v>
      </c>
      <c r="S27" s="83">
        <f t="shared" si="0"/>
        <v>0</v>
      </c>
    </row>
    <row r="28" spans="2:19" s="67" customFormat="1" ht="16.5" customHeight="1">
      <c r="B28" s="61" t="s">
        <v>28</v>
      </c>
      <c r="C28" s="62"/>
      <c r="D28" s="62"/>
      <c r="E28" s="62"/>
      <c r="F28" s="66"/>
      <c r="G28" s="62"/>
      <c r="H28" s="62"/>
      <c r="I28" s="62"/>
      <c r="J28" s="66"/>
      <c r="K28" s="62"/>
      <c r="L28" s="62"/>
      <c r="M28" s="62"/>
      <c r="N28" s="66"/>
      <c r="O28" s="90">
        <f>O29</f>
        <v>601851</v>
      </c>
      <c r="P28" s="62">
        <f>SUM(P29+P30+P31+P34+P35)</f>
        <v>964140</v>
      </c>
      <c r="Q28" s="62">
        <f>SUM(Q29+Q30+Q31+Q34+Q35)</f>
        <v>854333</v>
      </c>
      <c r="R28" s="66">
        <f t="shared" si="1"/>
        <v>2420324</v>
      </c>
      <c r="S28" s="83">
        <f t="shared" si="0"/>
        <v>2420324</v>
      </c>
    </row>
    <row r="29" spans="2:19" s="56" customFormat="1" ht="16.5" customHeight="1">
      <c r="B29" s="57" t="s">
        <v>33</v>
      </c>
      <c r="C29" s="58"/>
      <c r="D29" s="58"/>
      <c r="E29" s="58"/>
      <c r="F29" s="55"/>
      <c r="G29" s="58"/>
      <c r="H29" s="58"/>
      <c r="I29" s="58"/>
      <c r="J29" s="55"/>
      <c r="K29" s="58"/>
      <c r="L29" s="58"/>
      <c r="M29" s="58"/>
      <c r="N29" s="55"/>
      <c r="O29" s="91">
        <v>601851</v>
      </c>
      <c r="P29" s="58">
        <v>640100</v>
      </c>
      <c r="Q29" s="58">
        <v>854333</v>
      </c>
      <c r="R29" s="55">
        <f t="shared" si="1"/>
        <v>2096284</v>
      </c>
      <c r="S29" s="83">
        <f t="shared" si="0"/>
        <v>2096284</v>
      </c>
    </row>
    <row r="30" spans="2:19" s="56" customFormat="1" ht="16.5" customHeight="1">
      <c r="B30" s="57" t="s">
        <v>29</v>
      </c>
      <c r="C30" s="58"/>
      <c r="D30" s="58"/>
      <c r="E30" s="58"/>
      <c r="F30" s="55"/>
      <c r="G30" s="58"/>
      <c r="H30" s="58"/>
      <c r="I30" s="58"/>
      <c r="J30" s="55"/>
      <c r="K30" s="58"/>
      <c r="L30" s="58"/>
      <c r="M30" s="58"/>
      <c r="N30" s="55"/>
      <c r="O30" s="58"/>
      <c r="P30" s="58">
        <v>324040</v>
      </c>
      <c r="Q30" s="58"/>
      <c r="R30" s="55">
        <f t="shared" si="1"/>
        <v>324040</v>
      </c>
      <c r="S30" s="83">
        <f t="shared" si="0"/>
        <v>324040</v>
      </c>
    </row>
    <row r="31" spans="2:19" s="56" customFormat="1" ht="16.5" customHeight="1">
      <c r="B31" s="57" t="s">
        <v>32</v>
      </c>
      <c r="C31" s="58"/>
      <c r="D31" s="58"/>
      <c r="E31" s="58"/>
      <c r="F31" s="55"/>
      <c r="G31" s="58"/>
      <c r="H31" s="58"/>
      <c r="I31" s="58"/>
      <c r="J31" s="55"/>
      <c r="K31" s="58"/>
      <c r="L31" s="58"/>
      <c r="M31" s="58"/>
      <c r="N31" s="55"/>
      <c r="O31" s="58"/>
      <c r="P31" s="58">
        <f>SUM(P32:P33)</f>
        <v>0</v>
      </c>
      <c r="Q31" s="58">
        <f>SUM(Q32:Q33)</f>
        <v>0</v>
      </c>
      <c r="R31" s="55">
        <f t="shared" si="1"/>
        <v>0</v>
      </c>
      <c r="S31" s="83">
        <f t="shared" si="0"/>
        <v>0</v>
      </c>
    </row>
    <row r="32" spans="2:19" ht="16.5" customHeight="1">
      <c r="B32" s="63" t="s">
        <v>44</v>
      </c>
      <c r="C32" s="58"/>
      <c r="D32" s="58"/>
      <c r="E32" s="58"/>
      <c r="F32" s="55"/>
      <c r="G32" s="58"/>
      <c r="H32" s="58"/>
      <c r="I32" s="58"/>
      <c r="J32" s="55"/>
      <c r="K32" s="58"/>
      <c r="L32" s="58"/>
      <c r="M32" s="58"/>
      <c r="N32" s="55"/>
      <c r="O32" s="58"/>
      <c r="P32" s="58"/>
      <c r="Q32" s="58"/>
      <c r="R32" s="55">
        <f t="shared" si="1"/>
        <v>0</v>
      </c>
      <c r="S32" s="83">
        <f t="shared" si="0"/>
        <v>0</v>
      </c>
    </row>
    <row r="33" spans="2:19" ht="16.5" customHeight="1">
      <c r="B33" s="63" t="s">
        <v>79</v>
      </c>
      <c r="C33" s="58"/>
      <c r="D33" s="58"/>
      <c r="E33" s="58"/>
      <c r="F33" s="55"/>
      <c r="G33" s="58"/>
      <c r="H33" s="58"/>
      <c r="I33" s="58"/>
      <c r="J33" s="55"/>
      <c r="K33" s="58"/>
      <c r="L33" s="58"/>
      <c r="M33" s="58"/>
      <c r="N33" s="55"/>
      <c r="O33" s="58"/>
      <c r="P33" s="58"/>
      <c r="Q33" s="58"/>
      <c r="R33" s="55">
        <f t="shared" si="1"/>
        <v>0</v>
      </c>
      <c r="S33" s="83">
        <f t="shared" si="0"/>
        <v>0</v>
      </c>
    </row>
    <row r="34" spans="2:19" s="56" customFormat="1" ht="16.5" customHeight="1">
      <c r="B34" s="57" t="s">
        <v>30</v>
      </c>
      <c r="C34" s="58"/>
      <c r="D34" s="58"/>
      <c r="E34" s="58"/>
      <c r="F34" s="55"/>
      <c r="G34" s="58"/>
      <c r="H34" s="58"/>
      <c r="I34" s="58"/>
      <c r="J34" s="55"/>
      <c r="K34" s="58"/>
      <c r="L34" s="58"/>
      <c r="M34" s="58"/>
      <c r="N34" s="55"/>
      <c r="O34" s="58"/>
      <c r="P34" s="58"/>
      <c r="Q34" s="58"/>
      <c r="R34" s="55">
        <f t="shared" si="1"/>
        <v>0</v>
      </c>
      <c r="S34" s="83">
        <f t="shared" si="0"/>
        <v>0</v>
      </c>
    </row>
    <row r="35" spans="2:19" s="56" customFormat="1" ht="16.5" customHeight="1">
      <c r="B35" s="57" t="s">
        <v>83</v>
      </c>
      <c r="C35" s="58"/>
      <c r="D35" s="58"/>
      <c r="E35" s="58"/>
      <c r="F35" s="55"/>
      <c r="G35" s="58"/>
      <c r="H35" s="58"/>
      <c r="I35" s="58"/>
      <c r="J35" s="55"/>
      <c r="K35" s="58"/>
      <c r="L35" s="58"/>
      <c r="M35" s="58"/>
      <c r="N35" s="55"/>
      <c r="O35" s="58"/>
      <c r="P35" s="58"/>
      <c r="Q35" s="58"/>
      <c r="R35" s="55">
        <f t="shared" si="1"/>
        <v>0</v>
      </c>
      <c r="S35" s="83">
        <f t="shared" si="0"/>
        <v>0</v>
      </c>
    </row>
    <row r="36" spans="2:19" s="67" customFormat="1" ht="16.5" customHeight="1">
      <c r="B36" s="61" t="s">
        <v>47</v>
      </c>
      <c r="C36" s="76"/>
      <c r="D36" s="76"/>
      <c r="E36" s="76"/>
      <c r="F36" s="66"/>
      <c r="G36" s="76"/>
      <c r="H36" s="76"/>
      <c r="I36" s="76"/>
      <c r="J36" s="66"/>
      <c r="K36" s="76"/>
      <c r="L36" s="76"/>
      <c r="M36" s="76"/>
      <c r="N36" s="66"/>
      <c r="O36" s="76"/>
      <c r="P36" s="76">
        <f>SUM(P37:P40)</f>
        <v>0</v>
      </c>
      <c r="Q36" s="76">
        <f>SUM(Q37:Q40)</f>
        <v>0</v>
      </c>
      <c r="R36" s="66">
        <f t="shared" si="1"/>
        <v>0</v>
      </c>
      <c r="S36" s="83">
        <f t="shared" si="0"/>
        <v>0</v>
      </c>
    </row>
    <row r="37" spans="2:19" s="56" customFormat="1" ht="16.5" customHeight="1">
      <c r="B37" s="57" t="s">
        <v>80</v>
      </c>
      <c r="C37" s="58"/>
      <c r="D37" s="58"/>
      <c r="E37" s="58"/>
      <c r="F37" s="55"/>
      <c r="G37" s="58"/>
      <c r="H37" s="58"/>
      <c r="I37" s="58"/>
      <c r="J37" s="55"/>
      <c r="K37" s="58"/>
      <c r="L37" s="58"/>
      <c r="M37" s="58"/>
      <c r="N37" s="55"/>
      <c r="O37" s="58"/>
      <c r="P37" s="58"/>
      <c r="Q37" s="58"/>
      <c r="R37" s="55">
        <f t="shared" si="1"/>
        <v>0</v>
      </c>
      <c r="S37" s="83">
        <f t="shared" si="0"/>
        <v>0</v>
      </c>
    </row>
    <row r="38" spans="2:19" s="56" customFormat="1" ht="16.5" customHeight="1">
      <c r="B38" s="57" t="s">
        <v>81</v>
      </c>
      <c r="C38" s="58"/>
      <c r="D38" s="58"/>
      <c r="E38" s="58"/>
      <c r="F38" s="55"/>
      <c r="G38" s="58"/>
      <c r="H38" s="58"/>
      <c r="I38" s="58"/>
      <c r="J38" s="55"/>
      <c r="K38" s="58"/>
      <c r="L38" s="58"/>
      <c r="M38" s="58"/>
      <c r="N38" s="55"/>
      <c r="O38" s="58"/>
      <c r="P38" s="58"/>
      <c r="Q38" s="58"/>
      <c r="R38" s="55">
        <f t="shared" si="1"/>
        <v>0</v>
      </c>
      <c r="S38" s="83">
        <f t="shared" si="0"/>
        <v>0</v>
      </c>
    </row>
    <row r="39" spans="2:19" s="56" customFormat="1" ht="16.5" customHeight="1">
      <c r="B39" s="57" t="s">
        <v>86</v>
      </c>
      <c r="C39" s="58"/>
      <c r="D39" s="58"/>
      <c r="E39" s="58"/>
      <c r="F39" s="55"/>
      <c r="G39" s="58"/>
      <c r="H39" s="58"/>
      <c r="I39" s="58"/>
      <c r="J39" s="55"/>
      <c r="K39" s="58"/>
      <c r="L39" s="58"/>
      <c r="M39" s="58"/>
      <c r="N39" s="55"/>
      <c r="O39" s="58"/>
      <c r="P39" s="58"/>
      <c r="Q39" s="58"/>
      <c r="R39" s="55">
        <f t="shared" si="1"/>
        <v>0</v>
      </c>
      <c r="S39" s="83">
        <f t="shared" si="0"/>
        <v>0</v>
      </c>
    </row>
    <row r="40" spans="2:19" s="56" customFormat="1" ht="16.5" customHeight="1">
      <c r="B40" s="57" t="s">
        <v>87</v>
      </c>
      <c r="C40" s="58"/>
      <c r="D40" s="58"/>
      <c r="E40" s="58"/>
      <c r="F40" s="55"/>
      <c r="G40" s="58"/>
      <c r="H40" s="58"/>
      <c r="I40" s="58"/>
      <c r="J40" s="55"/>
      <c r="K40" s="58"/>
      <c r="L40" s="58"/>
      <c r="M40" s="58"/>
      <c r="N40" s="55"/>
      <c r="O40" s="58"/>
      <c r="P40" s="58"/>
      <c r="Q40" s="58"/>
      <c r="R40" s="55">
        <f t="shared" si="1"/>
        <v>0</v>
      </c>
      <c r="S40" s="84">
        <f t="shared" si="0"/>
        <v>0</v>
      </c>
    </row>
    <row r="41" spans="2:19" s="67" customFormat="1" ht="16.5" customHeight="1" thickBot="1">
      <c r="B41" s="77" t="s">
        <v>31</v>
      </c>
      <c r="C41" s="78"/>
      <c r="D41" s="78"/>
      <c r="E41" s="78"/>
      <c r="F41" s="79"/>
      <c r="G41" s="78"/>
      <c r="H41" s="78"/>
      <c r="I41" s="78"/>
      <c r="J41" s="79"/>
      <c r="K41" s="78"/>
      <c r="L41" s="78"/>
      <c r="M41" s="78"/>
      <c r="N41" s="79"/>
      <c r="O41" s="78">
        <f>O8+O14+O24+O28</f>
        <v>1732163.71</v>
      </c>
      <c r="P41" s="78">
        <f>SUM(P8+P14+P24+P28+P36)</f>
        <v>2172725.21</v>
      </c>
      <c r="Q41" s="78">
        <f>SUM(Q8+Q14+Q24+Q28+Q36)</f>
        <v>2778424.92</v>
      </c>
      <c r="R41" s="79">
        <f>SUM(O41:Q41)</f>
        <v>6683313.84</v>
      </c>
      <c r="S41" s="85">
        <f t="shared" si="0"/>
        <v>6683313.84</v>
      </c>
    </row>
    <row r="42" ht="18.75" thickTop="1">
      <c r="B42" s="64" t="s">
        <v>114</v>
      </c>
    </row>
    <row r="43" ht="18">
      <c r="B43" s="64"/>
    </row>
    <row r="44" ht="21.75" customHeight="1">
      <c r="S44" s="49"/>
    </row>
    <row r="45" ht="21.75" customHeight="1">
      <c r="S45" s="49"/>
    </row>
    <row r="46" ht="21.75" customHeight="1">
      <c r="S46" s="49"/>
    </row>
    <row r="47" ht="21.75" customHeight="1">
      <c r="S47" s="49"/>
    </row>
    <row r="48" ht="21.75" customHeight="1">
      <c r="S48" s="49"/>
    </row>
    <row r="49" ht="21.75" customHeight="1">
      <c r="S49" s="49"/>
    </row>
    <row r="50" ht="21.75" customHeight="1">
      <c r="S50" s="49"/>
    </row>
    <row r="51" ht="21.75" customHeight="1">
      <c r="S51" s="49"/>
    </row>
    <row r="52" ht="21.75" customHeight="1">
      <c r="S52" s="49"/>
    </row>
    <row r="53" ht="21.75" customHeight="1">
      <c r="S53" s="49"/>
    </row>
    <row r="54" ht="21.75" customHeight="1">
      <c r="S54" s="49"/>
    </row>
    <row r="55" ht="21.75" customHeight="1">
      <c r="S55" s="49"/>
    </row>
    <row r="56" ht="21.75" customHeight="1">
      <c r="S56" s="49"/>
    </row>
    <row r="57" ht="21.75" customHeight="1">
      <c r="S57" s="49"/>
    </row>
    <row r="58" ht="21.75" customHeight="1">
      <c r="S58" s="49"/>
    </row>
    <row r="59" ht="21.75" customHeight="1">
      <c r="S59" s="49"/>
    </row>
    <row r="60" ht="21.75" customHeight="1">
      <c r="S60" s="49"/>
    </row>
    <row r="61" ht="21.75" customHeight="1">
      <c r="S61" s="49"/>
    </row>
    <row r="62" ht="21.75" customHeight="1">
      <c r="S62" s="49"/>
    </row>
    <row r="63" ht="21.75" customHeight="1">
      <c r="S63" s="49"/>
    </row>
    <row r="64" ht="21.75" customHeight="1">
      <c r="S64" s="49"/>
    </row>
    <row r="65" ht="21.75" customHeight="1">
      <c r="S65" s="49"/>
    </row>
    <row r="66" ht="21.75" customHeight="1">
      <c r="S66" s="49"/>
    </row>
    <row r="67" ht="21.75" customHeight="1">
      <c r="S67" s="49"/>
    </row>
    <row r="68" ht="21.75" customHeight="1">
      <c r="S68" s="49"/>
    </row>
    <row r="69" ht="21.75" customHeight="1">
      <c r="S69" s="49"/>
    </row>
    <row r="70" ht="21.75" customHeight="1">
      <c r="S70" s="49"/>
    </row>
    <row r="71" ht="21.75" customHeight="1">
      <c r="S71" s="49"/>
    </row>
    <row r="72" ht="21.75" customHeight="1">
      <c r="S72" s="49"/>
    </row>
    <row r="73" ht="21.75" customHeight="1">
      <c r="S73" s="49"/>
    </row>
    <row r="74" ht="21.75" customHeight="1">
      <c r="S74" s="49"/>
    </row>
    <row r="75" ht="21.75" customHeight="1">
      <c r="S75" s="49"/>
    </row>
    <row r="76" ht="21.75" customHeight="1">
      <c r="S76" s="49"/>
    </row>
    <row r="77" ht="21.75" customHeight="1">
      <c r="S77" s="49"/>
    </row>
    <row r="78" ht="21.75" customHeight="1">
      <c r="S78" s="49"/>
    </row>
    <row r="79" ht="21.75" customHeight="1">
      <c r="S79" s="49"/>
    </row>
    <row r="80" ht="21.75" customHeight="1">
      <c r="S80" s="49"/>
    </row>
    <row r="81" ht="21.75" customHeight="1">
      <c r="S81" s="49"/>
    </row>
    <row r="82" ht="21.75" customHeight="1">
      <c r="S82" s="49"/>
    </row>
    <row r="83" ht="21.75" customHeight="1">
      <c r="S83" s="49"/>
    </row>
    <row r="84" ht="21.75" customHeight="1">
      <c r="S84" s="49"/>
    </row>
    <row r="85" ht="21.75" customHeight="1">
      <c r="S85" s="49"/>
    </row>
    <row r="86" ht="21.75" customHeight="1">
      <c r="S86" s="49"/>
    </row>
    <row r="87" ht="21.75" customHeight="1">
      <c r="S87" s="49"/>
    </row>
    <row r="88" ht="21.75" customHeight="1">
      <c r="S88" s="49"/>
    </row>
  </sheetData>
  <sheetProtection/>
  <mergeCells count="6">
    <mergeCell ref="B6:B7"/>
    <mergeCell ref="C6:S6"/>
    <mergeCell ref="B1:S1"/>
    <mergeCell ref="B2:S2"/>
    <mergeCell ref="B3:S3"/>
    <mergeCell ref="B4:S4"/>
  </mergeCells>
  <printOptions/>
  <pageMargins left="0.11811023622047245" right="0" top="0.64" bottom="1.2598425196850394" header="0.4" footer="0.15748031496062992"/>
  <pageSetup horizontalDpi="600" verticalDpi="600" orientation="landscape" paperSize="9" scale="84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FPO501_8</dc:creator>
  <cp:keywords/>
  <dc:description/>
  <cp:lastModifiedBy>dinsai</cp:lastModifiedBy>
  <cp:lastPrinted>2012-10-05T12:14:19Z</cp:lastPrinted>
  <dcterms:created xsi:type="dcterms:W3CDTF">2008-12-04T02:35:32Z</dcterms:created>
  <dcterms:modified xsi:type="dcterms:W3CDTF">2012-10-05T12:16:18Z</dcterms:modified>
  <cp:category/>
  <cp:version/>
  <cp:contentType/>
  <cp:contentStatus/>
</cp:coreProperties>
</file>